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02201E0A-F61C-43E5-AEDE-36E33BC97737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план" sheetId="1" r:id="rId1"/>
    <sheet name="план развернутый" sheetId="4" r:id="rId2"/>
    <sheet name="отчет" sheetId="3" r:id="rId3"/>
    <sheet name="отчет развернутый" sheetId="5" r:id="rId4"/>
  </sheets>
  <definedNames>
    <definedName name="_xlnm.Print_Titles" localSheetId="2">отчет!$5:$8</definedName>
    <definedName name="_xlnm.Print_Titles" localSheetId="3">'отчет развернутый'!$5:$8</definedName>
    <definedName name="_xlnm.Print_Titles" localSheetId="0">план!$5:$8</definedName>
    <definedName name="_xlnm.Print_Titles" localSheetId="1">'план развернутый'!$5:$8</definedName>
    <definedName name="_xlnm.Print_Area" localSheetId="2">отчет!$A$1:$AB$22</definedName>
    <definedName name="_xlnm.Print_Area" localSheetId="3">'отчет развернутый'!$A$1:$AB$41</definedName>
    <definedName name="_xlnm.Print_Area" localSheetId="0">план!$A$1:$N$26</definedName>
    <definedName name="_xlnm.Print_Area" localSheetId="1">'план развернутый'!$A$1:$N$34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3" l="1"/>
  <c r="T36" i="5"/>
  <c r="R36" i="5"/>
  <c r="R9" i="5"/>
  <c r="T9" i="5"/>
  <c r="H36" i="5"/>
  <c r="F36" i="5"/>
  <c r="F9" i="5"/>
  <c r="Y11" i="3"/>
  <c r="Y17" i="3" s="1"/>
  <c r="Z11" i="3"/>
  <c r="Z17" i="3" s="1"/>
  <c r="V11" i="3"/>
  <c r="U11" i="3" s="1"/>
  <c r="S11" i="3"/>
  <c r="S17" i="3" s="1"/>
  <c r="T11" i="3"/>
  <c r="T9" i="3"/>
  <c r="R9" i="3" s="1"/>
  <c r="O11" i="3"/>
  <c r="Q17" i="3"/>
  <c r="Q11" i="3"/>
  <c r="L17" i="3"/>
  <c r="E17" i="3"/>
  <c r="C17" i="3"/>
  <c r="N17" i="3"/>
  <c r="M17" i="3"/>
  <c r="G17" i="3"/>
  <c r="N11" i="3"/>
  <c r="M11" i="3"/>
  <c r="L11" i="3"/>
  <c r="J11" i="3"/>
  <c r="J17" i="3" s="1"/>
  <c r="I17" i="3" s="1"/>
  <c r="I11" i="3"/>
  <c r="H11" i="3"/>
  <c r="G11" i="3"/>
  <c r="F11" i="3"/>
  <c r="E11" i="3"/>
  <c r="C11" i="3"/>
  <c r="H9" i="3"/>
  <c r="F9" i="3" s="1"/>
  <c r="S36" i="5"/>
  <c r="G36" i="5"/>
  <c r="V36" i="5"/>
  <c r="Q36" i="5"/>
  <c r="O26" i="5"/>
  <c r="Z25" i="5"/>
  <c r="Z26" i="5" s="1"/>
  <c r="X26" i="5" s="1"/>
  <c r="Y25" i="5"/>
  <c r="X25" i="5" s="1"/>
  <c r="S25" i="5"/>
  <c r="R25" i="5"/>
  <c r="O25" i="5"/>
  <c r="Z24" i="5"/>
  <c r="X24" i="5"/>
  <c r="O24" i="5"/>
  <c r="Z23" i="5"/>
  <c r="X23" i="5"/>
  <c r="R23" i="5"/>
  <c r="O23" i="5"/>
  <c r="Z22" i="5"/>
  <c r="X22" i="5" s="1"/>
  <c r="O22" i="5"/>
  <c r="Z21" i="5"/>
  <c r="X21" i="5"/>
  <c r="S21" i="5"/>
  <c r="R21" i="5"/>
  <c r="O21" i="5"/>
  <c r="O20" i="5"/>
  <c r="O19" i="5"/>
  <c r="O18" i="5"/>
  <c r="O17" i="5"/>
  <c r="U16" i="5"/>
  <c r="U36" i="5" s="1"/>
  <c r="O16" i="5"/>
  <c r="O36" i="5" s="1"/>
  <c r="Z15" i="5"/>
  <c r="X15" i="5"/>
  <c r="N36" i="5"/>
  <c r="M36" i="5"/>
  <c r="L36" i="5"/>
  <c r="J36" i="5"/>
  <c r="I36" i="5"/>
  <c r="E36" i="5"/>
  <c r="C36" i="5"/>
  <c r="N26" i="5"/>
  <c r="L26" i="5"/>
  <c r="C26" i="5"/>
  <c r="N25" i="5"/>
  <c r="M25" i="5"/>
  <c r="L25" i="5"/>
  <c r="G25" i="5"/>
  <c r="F25" i="5"/>
  <c r="C25" i="5"/>
  <c r="C24" i="5"/>
  <c r="N23" i="5"/>
  <c r="N24" i="5" s="1"/>
  <c r="L24" i="5" s="1"/>
  <c r="L23" i="5"/>
  <c r="F23" i="5"/>
  <c r="C23" i="5"/>
  <c r="C22" i="5"/>
  <c r="N21" i="5"/>
  <c r="N22" i="5" s="1"/>
  <c r="L22" i="5" s="1"/>
  <c r="L21" i="5"/>
  <c r="G21" i="5"/>
  <c r="F21" i="5"/>
  <c r="C21" i="5"/>
  <c r="C20" i="5"/>
  <c r="C19" i="5"/>
  <c r="C18" i="5"/>
  <c r="C17" i="5"/>
  <c r="I16" i="5"/>
  <c r="C16" i="5"/>
  <c r="N15" i="5"/>
  <c r="L15" i="5"/>
  <c r="N17" i="1"/>
  <c r="M17" i="1"/>
  <c r="L17" i="1"/>
  <c r="L12" i="4"/>
  <c r="L29" i="4" s="1"/>
  <c r="N12" i="4"/>
  <c r="M11" i="1"/>
  <c r="L23" i="4"/>
  <c r="L22" i="4"/>
  <c r="L21" i="4"/>
  <c r="L20" i="4"/>
  <c r="L19" i="4"/>
  <c r="L18" i="4"/>
  <c r="M22" i="4"/>
  <c r="M29" i="4"/>
  <c r="N22" i="4"/>
  <c r="N23" i="4" s="1"/>
  <c r="N20" i="4"/>
  <c r="N21" i="4" s="1"/>
  <c r="N18" i="4"/>
  <c r="N19" i="4"/>
  <c r="J17" i="1"/>
  <c r="I17" i="1"/>
  <c r="I11" i="1"/>
  <c r="J11" i="1"/>
  <c r="I29" i="4"/>
  <c r="I13" i="4"/>
  <c r="J29" i="4"/>
  <c r="X11" i="3" l="1"/>
  <c r="X17" i="3" s="1"/>
  <c r="V17" i="3"/>
  <c r="U17" i="3" s="1"/>
  <c r="R11" i="3"/>
  <c r="T17" i="3"/>
  <c r="R17" i="3" s="1"/>
  <c r="H17" i="3"/>
  <c r="F17" i="3" s="1"/>
  <c r="X36" i="5"/>
  <c r="Z36" i="5"/>
  <c r="Y36" i="5"/>
  <c r="N29" i="4"/>
  <c r="N11" i="1" s="1"/>
  <c r="L11" i="1" s="1"/>
  <c r="G11" i="1"/>
  <c r="F11" i="1" s="1"/>
  <c r="F20" i="4"/>
  <c r="F9" i="4"/>
  <c r="F29" i="4"/>
  <c r="F22" i="4"/>
  <c r="F18" i="4"/>
  <c r="G29" i="4"/>
  <c r="G18" i="4"/>
  <c r="G22" i="4"/>
  <c r="H11" i="1"/>
  <c r="H9" i="1"/>
  <c r="F9" i="1" s="1"/>
  <c r="H29" i="4"/>
  <c r="G17" i="1" l="1"/>
  <c r="H17" i="1"/>
  <c r="F17" i="1" l="1"/>
  <c r="E11" i="1"/>
  <c r="C11" i="1" s="1"/>
  <c r="C17" i="1" s="1"/>
  <c r="C14" i="4"/>
  <c r="C15" i="4"/>
  <c r="C16" i="4"/>
  <c r="C17" i="4"/>
  <c r="C18" i="4"/>
  <c r="C19" i="4"/>
  <c r="C20" i="4"/>
  <c r="C21" i="4"/>
  <c r="C22" i="4"/>
  <c r="C23" i="4"/>
  <c r="C13" i="4"/>
  <c r="E29" i="4"/>
  <c r="C29" i="4" l="1"/>
  <c r="E17" i="1"/>
</calcChain>
</file>

<file path=xl/sharedStrings.xml><?xml version="1.0" encoding="utf-8"?>
<sst xmlns="http://schemas.openxmlformats.org/spreadsheetml/2006/main" count="234" uniqueCount="54">
  <si>
    <t>тыс. руб.</t>
  </si>
  <si>
    <t>№ п/п</t>
  </si>
  <si>
    <t>% выполнения плана отчетного периода</t>
  </si>
  <si>
    <t>Отклонение от плана отчет. периода "+", "-"</t>
  </si>
  <si>
    <t>Всего</t>
  </si>
  <si>
    <t>ВЛ 10 (6) кВ</t>
  </si>
  <si>
    <t>ВЛ 0,4 кВ</t>
  </si>
  <si>
    <t>ТП, ЗТП 10 (6)/0,4 кВ</t>
  </si>
  <si>
    <t xml:space="preserve">ВЛ 35 кВ </t>
  </si>
  <si>
    <t xml:space="preserve">ВЛ 110 кВ </t>
  </si>
  <si>
    <t>ПС-35 кВ</t>
  </si>
  <si>
    <t>ПС-110 кВ</t>
  </si>
  <si>
    <t xml:space="preserve">Всего : </t>
  </si>
  <si>
    <t>в том числе</t>
  </si>
  <si>
    <t>Прочее</t>
  </si>
  <si>
    <t xml:space="preserve">План </t>
  </si>
  <si>
    <t>I квартал</t>
  </si>
  <si>
    <t>6 месяцев</t>
  </si>
  <si>
    <t>9 месяцев</t>
  </si>
  <si>
    <t>год</t>
  </si>
  <si>
    <t>хоз.способ</t>
  </si>
  <si>
    <t>подряд</t>
  </si>
  <si>
    <t>Факт</t>
  </si>
  <si>
    <t>ТП</t>
  </si>
  <si>
    <t>Приложение 2</t>
  </si>
  <si>
    <t>Приложение 3</t>
  </si>
  <si>
    <t>Приложение 2.1.</t>
  </si>
  <si>
    <t>Мероприятия ремонтной программы</t>
  </si>
  <si>
    <t>…</t>
  </si>
  <si>
    <t>Приложение 3.1</t>
  </si>
  <si>
    <t>Генеральный директор</t>
  </si>
  <si>
    <t>Р.В.Пилипей</t>
  </si>
  <si>
    <t>Исполнитель  Гл.энергетик А.А.Канавин</t>
  </si>
  <si>
    <t>тел. 252-10-55</t>
  </si>
  <si>
    <t>Исполнитель Гл.энергетик  А.А.Канавин</t>
  </si>
  <si>
    <t>Исполнитель  Гл.энергетик  А.А.Канавин</t>
  </si>
  <si>
    <t>ТП-887 Т2</t>
  </si>
  <si>
    <t>ТП-887 Т1</t>
  </si>
  <si>
    <t>ТП-541</t>
  </si>
  <si>
    <t>ТП-624 Т1</t>
  </si>
  <si>
    <t>ТП-624 Т2</t>
  </si>
  <si>
    <t>ТП-140 Т1</t>
  </si>
  <si>
    <t>ТП-140 Т2</t>
  </si>
  <si>
    <t>ТП-692 Т1</t>
  </si>
  <si>
    <t>ТП-692 Т2</t>
  </si>
  <si>
    <t>ТП-1183 Т1</t>
  </si>
  <si>
    <t>ТП-1183 Т2</t>
  </si>
  <si>
    <t>без НДС</t>
  </si>
  <si>
    <t>ВЛ</t>
  </si>
  <si>
    <t>ТП-540</t>
  </si>
  <si>
    <r>
      <t xml:space="preserve">План по ремонтной программе на </t>
    </r>
    <r>
      <rPr>
        <b/>
        <u/>
        <sz val="18"/>
        <rFont val="Times New Roman"/>
        <family val="1"/>
        <charset val="204"/>
      </rPr>
      <t>2020 г.</t>
    </r>
    <r>
      <rPr>
        <b/>
        <sz val="18"/>
        <rFont val="Times New Roman"/>
        <family val="1"/>
        <charset val="204"/>
      </rPr>
      <t xml:space="preserve">  по  АО "Компания Импульс"</t>
    </r>
  </si>
  <si>
    <r>
      <t xml:space="preserve">План по ремонтной программе на </t>
    </r>
    <r>
      <rPr>
        <b/>
        <u/>
        <sz val="18"/>
        <rFont val="Times New Roman"/>
        <family val="1"/>
        <charset val="204"/>
      </rPr>
      <t>2020 г</t>
    </r>
    <r>
      <rPr>
        <b/>
        <sz val="18"/>
        <rFont val="Times New Roman"/>
        <family val="1"/>
        <charset val="204"/>
      </rPr>
      <t>.  по  АО "Компания Импульс"</t>
    </r>
  </si>
  <si>
    <r>
      <t xml:space="preserve">Отчет по ремонтной программе за </t>
    </r>
    <r>
      <rPr>
        <b/>
        <u/>
        <sz val="18"/>
        <rFont val="Times New Roman"/>
        <family val="1"/>
        <charset val="204"/>
      </rPr>
      <t>2020</t>
    </r>
    <r>
      <rPr>
        <b/>
        <sz val="18"/>
        <rFont val="Times New Roman"/>
        <family val="1"/>
        <charset val="204"/>
      </rPr>
      <t>_ г. по АО "Компания Импульс"</t>
    </r>
  </si>
  <si>
    <t>Отчет по ремонтной программе за 2020 г.  по АО "Компания Импульс"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</si>
</sst>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b/>
      <u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/>
    <xf numFmtId="0" fontId="3" fillId="0" borderId="1" xfId="0" applyFont="1" applyFill="1" applyBorder="1"/>
    <xf numFmtId="0" fontId="3" fillId="0" borderId="4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/>
    <xf numFmtId="164" fontId="12" fillId="0" borderId="0" xfId="0" applyNumberFormat="1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Q38"/>
  <sheetViews>
    <sheetView view="pageBreakPreview" zoomScaleNormal="75" zoomScaleSheetLayoutView="10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H14" sqref="H14"/>
    </sheetView>
  </sheetViews>
  <sheetFormatPr defaultColWidth="9.140625" defaultRowHeight="15.75" x14ac:dyDescent="0.25"/>
  <cols>
    <col min="1" max="1" width="6.140625" style="3" customWidth="1"/>
    <col min="2" max="2" width="39.140625" style="37" customWidth="1"/>
    <col min="3" max="3" width="12.28515625" style="5" customWidth="1"/>
    <col min="4" max="4" width="14.42578125" style="5" bestFit="1" customWidth="1"/>
    <col min="5" max="6" width="12.140625" style="5" customWidth="1"/>
    <col min="7" max="10" width="14.28515625" style="5" customWidth="1"/>
    <col min="11" max="12" width="12" style="5" customWidth="1"/>
    <col min="13" max="13" width="14.5703125" style="5" customWidth="1"/>
    <col min="14" max="14" width="11.42578125" style="5" customWidth="1"/>
    <col min="15" max="15" width="9.28515625" style="8" customWidth="1"/>
    <col min="16" max="56" width="9.140625" style="8"/>
    <col min="57" max="205" width="9.140625" style="9"/>
    <col min="206" max="225" width="9.140625" style="8"/>
    <col min="226" max="16384" width="9.140625" style="9"/>
  </cols>
  <sheetData>
    <row r="1" spans="1:225" x14ac:dyDescent="0.25">
      <c r="M1" s="5" t="s">
        <v>24</v>
      </c>
    </row>
    <row r="3" spans="1:225" s="2" customFormat="1" ht="22.5" x14ac:dyDescent="0.3">
      <c r="A3" s="61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225" x14ac:dyDescent="0.25">
      <c r="B4" s="4"/>
      <c r="M4" s="5" t="s">
        <v>47</v>
      </c>
      <c r="N4" s="6" t="s">
        <v>0</v>
      </c>
      <c r="O4" s="7"/>
      <c r="P4" s="7"/>
      <c r="Q4" s="7"/>
    </row>
    <row r="5" spans="1:225" s="11" customFormat="1" ht="18" customHeight="1" x14ac:dyDescent="0.2">
      <c r="A5" s="62" t="s">
        <v>1</v>
      </c>
      <c r="B5" s="62"/>
      <c r="C5" s="57" t="s">
        <v>15</v>
      </c>
      <c r="D5" s="57"/>
      <c r="E5" s="63"/>
      <c r="F5" s="63"/>
      <c r="G5" s="63"/>
      <c r="H5" s="63"/>
      <c r="I5" s="63"/>
      <c r="J5" s="63"/>
      <c r="K5" s="63"/>
      <c r="L5" s="63"/>
      <c r="M5" s="63"/>
      <c r="N5" s="63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1" customFormat="1" ht="18.75" customHeight="1" x14ac:dyDescent="0.2">
      <c r="A6" s="62"/>
      <c r="B6" s="62"/>
      <c r="C6" s="57" t="s">
        <v>16</v>
      </c>
      <c r="D6" s="57"/>
      <c r="E6" s="57"/>
      <c r="F6" s="57" t="s">
        <v>17</v>
      </c>
      <c r="G6" s="57"/>
      <c r="H6" s="57"/>
      <c r="I6" s="57" t="s">
        <v>18</v>
      </c>
      <c r="J6" s="57"/>
      <c r="K6" s="57"/>
      <c r="L6" s="57" t="s">
        <v>19</v>
      </c>
      <c r="M6" s="57"/>
      <c r="N6" s="57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</row>
    <row r="7" spans="1:225" s="11" customFormat="1" ht="18.75" customHeight="1" x14ac:dyDescent="0.2">
      <c r="A7" s="62"/>
      <c r="B7" s="62"/>
      <c r="C7" s="57" t="s">
        <v>4</v>
      </c>
      <c r="D7" s="57" t="s">
        <v>13</v>
      </c>
      <c r="E7" s="57"/>
      <c r="F7" s="57" t="s">
        <v>4</v>
      </c>
      <c r="G7" s="57" t="s">
        <v>13</v>
      </c>
      <c r="H7" s="57"/>
      <c r="I7" s="57" t="s">
        <v>4</v>
      </c>
      <c r="J7" s="57" t="s">
        <v>13</v>
      </c>
      <c r="K7" s="57"/>
      <c r="L7" s="57" t="s">
        <v>4</v>
      </c>
      <c r="M7" s="57" t="s">
        <v>13</v>
      </c>
      <c r="N7" s="57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</row>
    <row r="8" spans="1:225" s="11" customFormat="1" ht="54" customHeight="1" thickBot="1" x14ac:dyDescent="0.25">
      <c r="A8" s="62"/>
      <c r="B8" s="62"/>
      <c r="C8" s="57"/>
      <c r="D8" s="38" t="s">
        <v>20</v>
      </c>
      <c r="E8" s="38" t="s">
        <v>21</v>
      </c>
      <c r="F8" s="57"/>
      <c r="G8" s="38" t="s">
        <v>20</v>
      </c>
      <c r="H8" s="38" t="s">
        <v>21</v>
      </c>
      <c r="I8" s="57"/>
      <c r="J8" s="38" t="s">
        <v>20</v>
      </c>
      <c r="K8" s="38" t="s">
        <v>21</v>
      </c>
      <c r="L8" s="57"/>
      <c r="M8" s="38" t="s">
        <v>20</v>
      </c>
      <c r="N8" s="38" t="s">
        <v>21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</row>
    <row r="9" spans="1:225" s="14" customFormat="1" ht="26.25" customHeight="1" thickBot="1" x14ac:dyDescent="0.25">
      <c r="A9" s="15">
        <v>1</v>
      </c>
      <c r="B9" s="21" t="s">
        <v>5</v>
      </c>
      <c r="C9" s="40"/>
      <c r="D9" s="40"/>
      <c r="E9" s="40"/>
      <c r="F9" s="40">
        <f>G9+H9</f>
        <v>15</v>
      </c>
      <c r="G9" s="40"/>
      <c r="H9" s="40">
        <f>'план развернутый'!H9</f>
        <v>15</v>
      </c>
      <c r="I9" s="40"/>
      <c r="J9" s="40"/>
      <c r="K9" s="40"/>
      <c r="L9" s="40"/>
      <c r="M9" s="40"/>
      <c r="N9" s="40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</row>
    <row r="10" spans="1:225" s="14" customFormat="1" ht="26.25" customHeight="1" thickBot="1" x14ac:dyDescent="0.25">
      <c r="A10" s="15">
        <v>2</v>
      </c>
      <c r="B10" s="21" t="s">
        <v>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</row>
    <row r="11" spans="1:225" s="13" customFormat="1" ht="26.25" customHeight="1" x14ac:dyDescent="0.2">
      <c r="A11" s="15">
        <v>3</v>
      </c>
      <c r="B11" s="21" t="s">
        <v>23</v>
      </c>
      <c r="C11" s="20">
        <f>E11</f>
        <v>1625.2300000000002</v>
      </c>
      <c r="D11" s="20"/>
      <c r="E11" s="20">
        <f>'план развернутый'!E13+'план развернутый'!E14+'план развернутый'!E15+'план развернутый'!E16+'план развернутый'!E17+'план развернутый'!E18+'план развернутый'!E19+'план развернутый'!E20+'план развернутый'!E21+'план развернутый'!E22+'план развернутый'!E23</f>
        <v>1625.2300000000002</v>
      </c>
      <c r="F11" s="20">
        <f>G11+H11</f>
        <v>91.29</v>
      </c>
      <c r="G11" s="20">
        <f>'план развернутый'!G18+'план развернутый'!G22</f>
        <v>88.29</v>
      </c>
      <c r="H11" s="20">
        <f>'план развернутый'!H20</f>
        <v>3</v>
      </c>
      <c r="I11" s="20">
        <f>J11</f>
        <v>103</v>
      </c>
      <c r="J11" s="20">
        <f>'план развернутый'!I29</f>
        <v>103</v>
      </c>
      <c r="K11" s="20"/>
      <c r="L11" s="20">
        <f>M11+N11</f>
        <v>882.55667000000017</v>
      </c>
      <c r="M11" s="20">
        <f>'план развернутый'!M29</f>
        <v>0.6</v>
      </c>
      <c r="N11" s="20">
        <f>'план развернутый'!N29</f>
        <v>881.95667000000014</v>
      </c>
    </row>
    <row r="12" spans="1:225" s="10" customFormat="1" ht="26.25" customHeight="1" x14ac:dyDescent="0.2">
      <c r="A12" s="15">
        <v>4</v>
      </c>
      <c r="B12" s="21" t="s">
        <v>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225" s="10" customFormat="1" ht="26.25" customHeight="1" x14ac:dyDescent="0.2">
      <c r="A13" s="15">
        <v>5</v>
      </c>
      <c r="B13" s="21" t="s">
        <v>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225" s="17" customFormat="1" ht="26.25" customHeight="1" x14ac:dyDescent="0.2">
      <c r="A14" s="15">
        <v>6</v>
      </c>
      <c r="B14" s="19" t="s">
        <v>10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</row>
    <row r="15" spans="1:225" s="17" customFormat="1" ht="26.25" customHeight="1" x14ac:dyDescent="0.2">
      <c r="A15" s="15">
        <v>7</v>
      </c>
      <c r="B15" s="19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</row>
    <row r="16" spans="1:225" s="23" customFormat="1" ht="26.25" customHeight="1" x14ac:dyDescent="0.25">
      <c r="A16" s="15">
        <v>8</v>
      </c>
      <c r="B16" s="45" t="s">
        <v>14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GW16" s="24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</row>
    <row r="17" spans="1:225" s="26" customFormat="1" ht="35.25" customHeight="1" x14ac:dyDescent="0.3">
      <c r="A17" s="42"/>
      <c r="B17" s="43" t="s">
        <v>12</v>
      </c>
      <c r="C17" s="44">
        <f>C11</f>
        <v>1625.2300000000002</v>
      </c>
      <c r="D17" s="44"/>
      <c r="E17" s="44">
        <f>E11</f>
        <v>1625.2300000000002</v>
      </c>
      <c r="F17" s="44">
        <f>G17+H17</f>
        <v>106.29</v>
      </c>
      <c r="G17" s="44">
        <f>G11</f>
        <v>88.29</v>
      </c>
      <c r="H17" s="44">
        <f>H9+H11</f>
        <v>18</v>
      </c>
      <c r="I17" s="44">
        <f>J17+K17</f>
        <v>103</v>
      </c>
      <c r="J17" s="44">
        <f>J11</f>
        <v>103</v>
      </c>
      <c r="K17" s="44"/>
      <c r="L17" s="44">
        <f>SUM(L9:L16)</f>
        <v>882.55667000000017</v>
      </c>
      <c r="M17" s="44">
        <f>SUM(M9:M16)</f>
        <v>0.6</v>
      </c>
      <c r="N17" s="44">
        <f>SUM(N9:N16)</f>
        <v>881.95667000000014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</row>
    <row r="18" spans="1:225" ht="33.6" customHeight="1" x14ac:dyDescent="0.2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225" ht="23.25" x14ac:dyDescent="0.35">
      <c r="B19" s="27"/>
      <c r="C19" s="28"/>
      <c r="D19" s="47" t="s">
        <v>30</v>
      </c>
      <c r="E19" s="47"/>
      <c r="F19" s="47"/>
      <c r="G19" s="47"/>
      <c r="H19" s="47"/>
      <c r="I19" s="47"/>
      <c r="J19" s="47"/>
      <c r="K19" s="48" t="s">
        <v>31</v>
      </c>
      <c r="L19" s="28"/>
      <c r="M19" s="28"/>
      <c r="N19" s="28"/>
    </row>
    <row r="20" spans="1:225" x14ac:dyDescent="0.25">
      <c r="B20" s="27"/>
      <c r="C20" s="28"/>
      <c r="D20" s="28"/>
      <c r="E20" s="28"/>
      <c r="F20" s="28"/>
      <c r="G20" s="28"/>
      <c r="H20" s="28"/>
      <c r="I20" s="28"/>
      <c r="J20" s="28"/>
      <c r="L20" s="28"/>
      <c r="M20" s="28"/>
      <c r="N20" s="28"/>
    </row>
    <row r="21" spans="1:225" x14ac:dyDescent="0.2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225" x14ac:dyDescent="0.2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225" x14ac:dyDescent="0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225" s="32" customFormat="1" ht="18.75" x14ac:dyDescent="0.3">
      <c r="A24" s="29"/>
      <c r="B24" s="58"/>
      <c r="C24" s="58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</row>
    <row r="25" spans="1:225" s="32" customFormat="1" ht="18.75" x14ac:dyDescent="0.3">
      <c r="A25" s="29"/>
      <c r="B25" s="49" t="s">
        <v>32</v>
      </c>
      <c r="C25" s="33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</row>
    <row r="26" spans="1:225" s="32" customFormat="1" ht="18.75" x14ac:dyDescent="0.3">
      <c r="A26" s="29"/>
      <c r="B26" s="49" t="s">
        <v>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</row>
    <row r="27" spans="1:225" s="32" customFormat="1" ht="18.75" x14ac:dyDescent="0.3">
      <c r="A27" s="29"/>
      <c r="B27" s="3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</row>
    <row r="28" spans="1:225" s="32" customFormat="1" ht="18.75" x14ac:dyDescent="0.3">
      <c r="A28" s="29"/>
      <c r="B28" s="60"/>
      <c r="C28" s="60"/>
      <c r="D28" s="35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</row>
    <row r="29" spans="1:225" s="32" customFormat="1" ht="18.75" x14ac:dyDescent="0.3">
      <c r="A29" s="29"/>
      <c r="B29" s="36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</row>
    <row r="30" spans="1:225" s="8" customFormat="1" x14ac:dyDescent="0.25">
      <c r="A30" s="3"/>
      <c r="B30" s="3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</row>
    <row r="31" spans="1:225" s="8" customFormat="1" x14ac:dyDescent="0.25">
      <c r="A31" s="3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</row>
    <row r="32" spans="1:225" s="8" customFormat="1" x14ac:dyDescent="0.25">
      <c r="A32" s="3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</row>
    <row r="33" spans="1:205" s="8" customFormat="1" x14ac:dyDescent="0.25">
      <c r="A33" s="3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</row>
    <row r="34" spans="1:205" s="8" customFormat="1" x14ac:dyDescent="0.25">
      <c r="A34" s="3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</row>
    <row r="35" spans="1:205" s="8" customFormat="1" x14ac:dyDescent="0.25">
      <c r="A35" s="3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</row>
    <row r="36" spans="1:205" s="8" customFormat="1" x14ac:dyDescent="0.25">
      <c r="A36" s="3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</row>
    <row r="37" spans="1:205" s="8" customFormat="1" x14ac:dyDescent="0.25">
      <c r="A37" s="3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</row>
    <row r="38" spans="1:205" s="8" customFormat="1" x14ac:dyDescent="0.25">
      <c r="A38" s="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</row>
  </sheetData>
  <mergeCells count="18">
    <mergeCell ref="A3:N3"/>
    <mergeCell ref="A5:A8"/>
    <mergeCell ref="B5:B8"/>
    <mergeCell ref="C5:N5"/>
    <mergeCell ref="L6:N6"/>
    <mergeCell ref="L7:L8"/>
    <mergeCell ref="M7:N7"/>
    <mergeCell ref="C6:E6"/>
    <mergeCell ref="D7:E7"/>
    <mergeCell ref="C7:C8"/>
    <mergeCell ref="F6:H6"/>
    <mergeCell ref="F7:F8"/>
    <mergeCell ref="G7:H7"/>
    <mergeCell ref="I6:K6"/>
    <mergeCell ref="I7:I8"/>
    <mergeCell ref="J7:K7"/>
    <mergeCell ref="B24:N24"/>
    <mergeCell ref="B28:C28"/>
  </mergeCells>
  <printOptions horizontalCentered="1"/>
  <pageMargins left="0.19685039370078741" right="0.19685039370078741" top="0.98425196850393704" bottom="0.39370078740157483" header="0.15748031496062992" footer="0.19685039370078741"/>
  <pageSetup paperSize="9" scale="72" fitToHeight="0" orientation="landscape" blackAndWhite="1" r:id="rId1"/>
  <headerFooter alignWithMargins="0"/>
  <rowBreaks count="1" manualBreakCount="1">
    <brk id="2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Q46"/>
  <sheetViews>
    <sheetView view="pageBreakPreview" zoomScale="75" zoomScaleNormal="75" zoomScaleSheetLayoutView="75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E25" sqref="E25"/>
    </sheetView>
  </sheetViews>
  <sheetFormatPr defaultColWidth="9.140625" defaultRowHeight="15.75" x14ac:dyDescent="0.25"/>
  <cols>
    <col min="1" max="1" width="6.140625" style="3" customWidth="1"/>
    <col min="2" max="2" width="39.140625" style="37" customWidth="1"/>
    <col min="3" max="3" width="12.28515625" style="5" customWidth="1"/>
    <col min="4" max="4" width="14.42578125" style="5" bestFit="1" customWidth="1"/>
    <col min="5" max="6" width="12.140625" style="5" customWidth="1"/>
    <col min="7" max="10" width="14.28515625" style="5" customWidth="1"/>
    <col min="11" max="12" width="12" style="5" customWidth="1"/>
    <col min="13" max="13" width="14.5703125" style="5" customWidth="1"/>
    <col min="14" max="14" width="11.42578125" style="5" customWidth="1"/>
    <col min="15" max="15" width="9.28515625" style="8" customWidth="1"/>
    <col min="16" max="56" width="9.140625" style="8"/>
    <col min="57" max="205" width="9.140625" style="9"/>
    <col min="206" max="225" width="9.140625" style="8"/>
    <col min="226" max="16384" width="9.140625" style="9"/>
  </cols>
  <sheetData>
    <row r="1" spans="1:225" x14ac:dyDescent="0.25">
      <c r="M1" s="5" t="s">
        <v>26</v>
      </c>
    </row>
    <row r="2" spans="1:225" ht="7.5" customHeight="1" x14ac:dyDescent="0.25"/>
    <row r="3" spans="1:225" s="2" customFormat="1" ht="22.5" customHeight="1" x14ac:dyDescent="0.3">
      <c r="A3" s="61" t="s">
        <v>50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55"/>
      <c r="P3" s="5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225" x14ac:dyDescent="0.25">
      <c r="B4" s="4"/>
      <c r="M4" s="5" t="s">
        <v>47</v>
      </c>
      <c r="N4" s="6" t="s">
        <v>0</v>
      </c>
      <c r="O4" s="7"/>
      <c r="P4" s="7"/>
      <c r="Q4" s="7"/>
    </row>
    <row r="5" spans="1:225" s="11" customFormat="1" ht="18" customHeight="1" x14ac:dyDescent="0.2">
      <c r="A5" s="62" t="s">
        <v>1</v>
      </c>
      <c r="B5" s="62" t="s">
        <v>27</v>
      </c>
      <c r="C5" s="57" t="s">
        <v>15</v>
      </c>
      <c r="D5" s="57"/>
      <c r="E5" s="63"/>
      <c r="F5" s="63"/>
      <c r="G5" s="63"/>
      <c r="H5" s="63"/>
      <c r="I5" s="63"/>
      <c r="J5" s="63"/>
      <c r="K5" s="63"/>
      <c r="L5" s="63"/>
      <c r="M5" s="63"/>
      <c r="N5" s="63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1" customFormat="1" ht="18.75" customHeight="1" x14ac:dyDescent="0.2">
      <c r="A6" s="62"/>
      <c r="B6" s="62"/>
      <c r="C6" s="57" t="s">
        <v>16</v>
      </c>
      <c r="D6" s="57"/>
      <c r="E6" s="57"/>
      <c r="F6" s="57" t="s">
        <v>17</v>
      </c>
      <c r="G6" s="57"/>
      <c r="H6" s="57"/>
      <c r="I6" s="57" t="s">
        <v>18</v>
      </c>
      <c r="J6" s="57"/>
      <c r="K6" s="57"/>
      <c r="L6" s="57" t="s">
        <v>19</v>
      </c>
      <c r="M6" s="57"/>
      <c r="N6" s="57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</row>
    <row r="7" spans="1:225" s="11" customFormat="1" ht="18.75" customHeight="1" x14ac:dyDescent="0.2">
      <c r="A7" s="62"/>
      <c r="B7" s="62"/>
      <c r="C7" s="57" t="s">
        <v>4</v>
      </c>
      <c r="D7" s="57" t="s">
        <v>13</v>
      </c>
      <c r="E7" s="57"/>
      <c r="F7" s="57" t="s">
        <v>4</v>
      </c>
      <c r="G7" s="57" t="s">
        <v>13</v>
      </c>
      <c r="H7" s="57"/>
      <c r="I7" s="57" t="s">
        <v>4</v>
      </c>
      <c r="J7" s="57" t="s">
        <v>13</v>
      </c>
      <c r="K7" s="57"/>
      <c r="L7" s="57" t="s">
        <v>4</v>
      </c>
      <c r="M7" s="57" t="s">
        <v>13</v>
      </c>
      <c r="N7" s="57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</row>
    <row r="8" spans="1:225" s="11" customFormat="1" ht="35.25" customHeight="1" thickBot="1" x14ac:dyDescent="0.25">
      <c r="A8" s="62"/>
      <c r="B8" s="62"/>
      <c r="C8" s="57"/>
      <c r="D8" s="38" t="s">
        <v>20</v>
      </c>
      <c r="E8" s="38" t="s">
        <v>21</v>
      </c>
      <c r="F8" s="57"/>
      <c r="G8" s="38" t="s">
        <v>20</v>
      </c>
      <c r="H8" s="38" t="s">
        <v>21</v>
      </c>
      <c r="I8" s="57"/>
      <c r="J8" s="38" t="s">
        <v>20</v>
      </c>
      <c r="K8" s="38" t="s">
        <v>21</v>
      </c>
      <c r="L8" s="57"/>
      <c r="M8" s="38" t="s">
        <v>20</v>
      </c>
      <c r="N8" s="38" t="s">
        <v>21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</row>
    <row r="9" spans="1:225" s="14" customFormat="1" ht="25.35" customHeight="1" thickBot="1" x14ac:dyDescent="0.25">
      <c r="A9" s="15">
        <v>1</v>
      </c>
      <c r="B9" s="21" t="s">
        <v>5</v>
      </c>
      <c r="C9" s="40"/>
      <c r="D9" s="40"/>
      <c r="E9" s="40"/>
      <c r="F9" s="40">
        <f>H9</f>
        <v>15</v>
      </c>
      <c r="G9" s="40"/>
      <c r="H9" s="40">
        <v>15</v>
      </c>
      <c r="I9" s="40"/>
      <c r="J9" s="40"/>
      <c r="K9" s="40"/>
      <c r="L9" s="40"/>
      <c r="M9" s="40"/>
      <c r="N9" s="40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</row>
    <row r="10" spans="1:225" s="14" customFormat="1" ht="25.35" customHeight="1" thickBot="1" x14ac:dyDescent="0.25">
      <c r="A10" s="15">
        <v>2</v>
      </c>
      <c r="B10" s="21" t="s">
        <v>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</row>
    <row r="11" spans="1:225" s="13" customFormat="1" ht="25.35" customHeight="1" x14ac:dyDescent="0.2">
      <c r="A11" s="15">
        <v>3</v>
      </c>
      <c r="B11" s="21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225" s="13" customFormat="1" ht="21" customHeight="1" x14ac:dyDescent="0.2">
      <c r="A12" s="15"/>
      <c r="B12" s="21" t="s">
        <v>49</v>
      </c>
      <c r="C12" s="20"/>
      <c r="D12" s="20"/>
      <c r="E12" s="20"/>
      <c r="F12" s="20"/>
      <c r="G12" s="20"/>
      <c r="H12" s="20"/>
      <c r="I12" s="20"/>
      <c r="J12" s="20"/>
      <c r="K12" s="20"/>
      <c r="L12" s="20">
        <f>N12</f>
        <v>126.2525</v>
      </c>
      <c r="M12" s="20"/>
      <c r="N12" s="20">
        <f>96.2325+0.02+30</f>
        <v>126.2525</v>
      </c>
    </row>
    <row r="13" spans="1:225" s="13" customFormat="1" ht="20.100000000000001" customHeight="1" x14ac:dyDescent="0.2">
      <c r="A13" s="15"/>
      <c r="B13" s="21" t="s">
        <v>38</v>
      </c>
      <c r="C13" s="20">
        <f>E13</f>
        <v>180.83</v>
      </c>
      <c r="D13" s="20"/>
      <c r="E13" s="20">
        <v>180.83</v>
      </c>
      <c r="F13" s="20"/>
      <c r="G13" s="20"/>
      <c r="H13" s="20"/>
      <c r="I13" s="20">
        <f>J13</f>
        <v>103</v>
      </c>
      <c r="J13" s="20">
        <v>103</v>
      </c>
      <c r="K13" s="20"/>
      <c r="L13" s="20"/>
      <c r="M13" s="20"/>
      <c r="N13" s="20"/>
    </row>
    <row r="14" spans="1:225" s="13" customFormat="1" ht="20.100000000000001" customHeight="1" x14ac:dyDescent="0.2">
      <c r="A14" s="15"/>
      <c r="B14" s="21" t="s">
        <v>39</v>
      </c>
      <c r="C14" s="20">
        <f t="shared" ref="C14:C23" si="0">E14</f>
        <v>137.5</v>
      </c>
      <c r="D14" s="20"/>
      <c r="E14" s="20">
        <v>137.5</v>
      </c>
      <c r="F14" s="20"/>
      <c r="G14" s="20"/>
      <c r="H14" s="20"/>
      <c r="I14" s="20"/>
      <c r="J14" s="20"/>
      <c r="K14" s="20"/>
      <c r="L14" s="20"/>
      <c r="M14" s="20"/>
      <c r="N14" s="20"/>
    </row>
    <row r="15" spans="1:225" s="13" customFormat="1" ht="20.100000000000001" customHeight="1" x14ac:dyDescent="0.2">
      <c r="A15" s="15"/>
      <c r="B15" s="21" t="s">
        <v>40</v>
      </c>
      <c r="C15" s="20">
        <f t="shared" si="0"/>
        <v>137.5</v>
      </c>
      <c r="D15" s="20"/>
      <c r="E15" s="20">
        <v>137.5</v>
      </c>
      <c r="F15" s="20"/>
      <c r="G15" s="20"/>
      <c r="H15" s="20"/>
      <c r="I15" s="20"/>
      <c r="J15" s="20"/>
      <c r="K15" s="20"/>
      <c r="L15" s="20"/>
      <c r="M15" s="20"/>
      <c r="N15" s="20"/>
    </row>
    <row r="16" spans="1:225" s="13" customFormat="1" ht="20.100000000000001" customHeight="1" x14ac:dyDescent="0.2">
      <c r="A16" s="15"/>
      <c r="B16" s="21" t="s">
        <v>41</v>
      </c>
      <c r="C16" s="20">
        <f t="shared" si="0"/>
        <v>82.86</v>
      </c>
      <c r="D16" s="20"/>
      <c r="E16" s="20">
        <v>82.86</v>
      </c>
      <c r="F16" s="20"/>
      <c r="G16" s="20"/>
      <c r="H16" s="20"/>
      <c r="I16" s="20"/>
      <c r="J16" s="20"/>
      <c r="K16" s="20"/>
      <c r="L16" s="20"/>
      <c r="M16" s="20"/>
      <c r="N16" s="20"/>
    </row>
    <row r="17" spans="1:225" s="13" customFormat="1" ht="20.100000000000001" customHeight="1" x14ac:dyDescent="0.2">
      <c r="A17" s="15"/>
      <c r="B17" s="21" t="s">
        <v>42</v>
      </c>
      <c r="C17" s="20">
        <f t="shared" si="0"/>
        <v>82.86</v>
      </c>
      <c r="D17" s="20"/>
      <c r="E17" s="20">
        <v>82.86</v>
      </c>
      <c r="F17" s="20"/>
      <c r="G17" s="20"/>
      <c r="H17" s="20"/>
      <c r="I17" s="20"/>
      <c r="J17" s="20"/>
      <c r="K17" s="20"/>
      <c r="L17" s="20"/>
      <c r="M17" s="20"/>
      <c r="N17" s="20"/>
    </row>
    <row r="18" spans="1:225" s="13" customFormat="1" ht="20.100000000000001" customHeight="1" x14ac:dyDescent="0.2">
      <c r="A18" s="15"/>
      <c r="B18" s="21" t="s">
        <v>43</v>
      </c>
      <c r="C18" s="20">
        <f t="shared" si="0"/>
        <v>180.83</v>
      </c>
      <c r="D18" s="20"/>
      <c r="E18" s="20">
        <v>180.83</v>
      </c>
      <c r="F18" s="20">
        <f>G18</f>
        <v>6.8</v>
      </c>
      <c r="G18" s="20">
        <f>6.8</f>
        <v>6.8</v>
      </c>
      <c r="H18" s="20"/>
      <c r="I18" s="20"/>
      <c r="J18" s="20"/>
      <c r="K18" s="20"/>
      <c r="L18" s="20">
        <f>N18</f>
        <v>126.18541500000001</v>
      </c>
      <c r="M18" s="20"/>
      <c r="N18" s="20">
        <f>(192.06583+0.305)/2+30</f>
        <v>126.18541500000001</v>
      </c>
    </row>
    <row r="19" spans="1:225" s="13" customFormat="1" ht="20.100000000000001" customHeight="1" x14ac:dyDescent="0.2">
      <c r="A19" s="15"/>
      <c r="B19" s="21" t="s">
        <v>44</v>
      </c>
      <c r="C19" s="20">
        <f t="shared" si="0"/>
        <v>180.83</v>
      </c>
      <c r="D19" s="20"/>
      <c r="E19" s="20">
        <v>180.83</v>
      </c>
      <c r="F19" s="20"/>
      <c r="G19" s="20"/>
      <c r="H19" s="20"/>
      <c r="I19" s="20"/>
      <c r="J19" s="20"/>
      <c r="K19" s="20"/>
      <c r="L19" s="20">
        <f>N19</f>
        <v>126.18541500000001</v>
      </c>
      <c r="M19" s="20"/>
      <c r="N19" s="20">
        <f>N18</f>
        <v>126.18541500000001</v>
      </c>
    </row>
    <row r="20" spans="1:225" s="13" customFormat="1" ht="20.100000000000001" customHeight="1" x14ac:dyDescent="0.2">
      <c r="A20" s="15"/>
      <c r="B20" s="21" t="s">
        <v>37</v>
      </c>
      <c r="C20" s="20">
        <f t="shared" si="0"/>
        <v>180.83</v>
      </c>
      <c r="D20" s="20"/>
      <c r="E20" s="20">
        <v>180.83</v>
      </c>
      <c r="F20" s="20">
        <f>H20</f>
        <v>3</v>
      </c>
      <c r="G20" s="20"/>
      <c r="H20" s="20">
        <v>3</v>
      </c>
      <c r="I20" s="20"/>
      <c r="J20" s="20"/>
      <c r="K20" s="20"/>
      <c r="L20" s="20">
        <f>N20</f>
        <v>125.83333500000001</v>
      </c>
      <c r="M20" s="20"/>
      <c r="N20" s="20">
        <f>191.66667/2+30</f>
        <v>125.83333500000001</v>
      </c>
    </row>
    <row r="21" spans="1:225" s="13" customFormat="1" ht="20.100000000000001" customHeight="1" x14ac:dyDescent="0.2">
      <c r="A21" s="15"/>
      <c r="B21" s="21" t="s">
        <v>36</v>
      </c>
      <c r="C21" s="20">
        <f t="shared" si="0"/>
        <v>180.83</v>
      </c>
      <c r="D21" s="20"/>
      <c r="E21" s="20">
        <v>180.83</v>
      </c>
      <c r="F21" s="20"/>
      <c r="G21" s="20"/>
      <c r="H21" s="20"/>
      <c r="I21" s="20"/>
      <c r="J21" s="20"/>
      <c r="K21" s="20"/>
      <c r="L21" s="20">
        <f>N21</f>
        <v>125.83333500000001</v>
      </c>
      <c r="M21" s="20"/>
      <c r="N21" s="20">
        <f>N20</f>
        <v>125.83333500000001</v>
      </c>
    </row>
    <row r="22" spans="1:225" s="13" customFormat="1" ht="20.100000000000001" customHeight="1" x14ac:dyDescent="0.2">
      <c r="A22" s="15"/>
      <c r="B22" s="21" t="s">
        <v>45</v>
      </c>
      <c r="C22" s="20">
        <f t="shared" si="0"/>
        <v>140.18</v>
      </c>
      <c r="D22" s="20"/>
      <c r="E22" s="20">
        <v>140.18</v>
      </c>
      <c r="F22" s="20">
        <f>G22</f>
        <v>81.490000000000009</v>
      </c>
      <c r="G22" s="20">
        <f>3.09+78.4</f>
        <v>81.490000000000009</v>
      </c>
      <c r="H22" s="20"/>
      <c r="I22" s="20"/>
      <c r="J22" s="20"/>
      <c r="K22" s="20"/>
      <c r="L22" s="20">
        <f>M22+N22</f>
        <v>126.433335</v>
      </c>
      <c r="M22" s="20">
        <f>0.45+0.15</f>
        <v>0.6</v>
      </c>
      <c r="N22" s="20">
        <f>191.66667/2+30</f>
        <v>125.83333500000001</v>
      </c>
    </row>
    <row r="23" spans="1:225" s="13" customFormat="1" ht="20.100000000000001" customHeight="1" x14ac:dyDescent="0.2">
      <c r="A23" s="15"/>
      <c r="B23" s="21" t="s">
        <v>46</v>
      </c>
      <c r="C23" s="20">
        <f t="shared" si="0"/>
        <v>140.18</v>
      </c>
      <c r="D23" s="20"/>
      <c r="E23" s="20">
        <v>140.18</v>
      </c>
      <c r="F23" s="20"/>
      <c r="G23" s="20"/>
      <c r="H23" s="20"/>
      <c r="I23" s="20"/>
      <c r="J23" s="20"/>
      <c r="K23" s="20"/>
      <c r="L23" s="20">
        <f>N23</f>
        <v>125.83333500000001</v>
      </c>
      <c r="M23" s="20"/>
      <c r="N23" s="20">
        <f>N22</f>
        <v>125.83333500000001</v>
      </c>
    </row>
    <row r="24" spans="1:225" s="10" customFormat="1" ht="24" customHeight="1" x14ac:dyDescent="0.2">
      <c r="A24" s="15">
        <v>4</v>
      </c>
      <c r="B24" s="21" t="s">
        <v>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225" s="10" customFormat="1" ht="24" customHeight="1" x14ac:dyDescent="0.2">
      <c r="A25" s="15">
        <v>5</v>
      </c>
      <c r="B25" s="21" t="s">
        <v>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225" s="17" customFormat="1" ht="24" customHeight="1" x14ac:dyDescent="0.2">
      <c r="A26" s="15">
        <v>6</v>
      </c>
      <c r="B26" s="19" t="s">
        <v>10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</row>
    <row r="27" spans="1:225" s="17" customFormat="1" ht="24" customHeight="1" x14ac:dyDescent="0.2">
      <c r="A27" s="15">
        <v>7</v>
      </c>
      <c r="B27" s="19" t="s">
        <v>11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</row>
    <row r="28" spans="1:225" s="23" customFormat="1" ht="24" customHeight="1" x14ac:dyDescent="0.25">
      <c r="A28" s="15">
        <v>8</v>
      </c>
      <c r="B28" s="45" t="s">
        <v>14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GW28" s="24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</row>
    <row r="29" spans="1:225" s="26" customFormat="1" ht="27" customHeight="1" x14ac:dyDescent="0.3">
      <c r="A29" s="42"/>
      <c r="B29" s="43" t="s">
        <v>12</v>
      </c>
      <c r="C29" s="44">
        <f>C13+C14+C15+C16+C17+C18+C19+C20+C21+C22+C23</f>
        <v>1625.2300000000002</v>
      </c>
      <c r="D29" s="44"/>
      <c r="E29" s="44">
        <f>E13+E14+E15+E16+E17+E18+E19+E20+E21+E22+E23</f>
        <v>1625.2300000000002</v>
      </c>
      <c r="F29" s="44">
        <f>G29+H29</f>
        <v>106.29</v>
      </c>
      <c r="G29" s="44">
        <f>G18+G22</f>
        <v>88.29</v>
      </c>
      <c r="H29" s="44">
        <f>H9+H20</f>
        <v>18</v>
      </c>
      <c r="I29" s="44">
        <f>J29+K29</f>
        <v>103</v>
      </c>
      <c r="J29" s="44">
        <f>J13</f>
        <v>103</v>
      </c>
      <c r="K29" s="44"/>
      <c r="L29" s="44">
        <f>SUM(L9:L28)</f>
        <v>882.55667000000017</v>
      </c>
      <c r="M29" s="44">
        <f>SUM(M9:M28)</f>
        <v>0.6</v>
      </c>
      <c r="N29" s="41">
        <f>SUM(N9:N28)</f>
        <v>881.95667000000014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</row>
    <row r="30" spans="1:225" x14ac:dyDescent="0.2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225" ht="23.25" x14ac:dyDescent="0.35">
      <c r="B31" s="27"/>
      <c r="C31" s="28"/>
      <c r="D31" s="47" t="s">
        <v>30</v>
      </c>
      <c r="E31" s="47"/>
      <c r="F31" s="47"/>
      <c r="G31" s="47"/>
      <c r="H31" s="47"/>
      <c r="I31" s="47"/>
      <c r="J31" s="47"/>
      <c r="K31" s="48" t="s">
        <v>31</v>
      </c>
      <c r="L31" s="28"/>
      <c r="M31" s="28"/>
      <c r="N31" s="28"/>
    </row>
    <row r="32" spans="1:225" s="32" customFormat="1" ht="12.75" customHeight="1" x14ac:dyDescent="0.3">
      <c r="A32" s="29"/>
      <c r="B32" s="58"/>
      <c r="C32" s="58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</row>
    <row r="33" spans="1:225" s="32" customFormat="1" ht="15.75" customHeight="1" x14ac:dyDescent="0.3">
      <c r="A33" s="29"/>
      <c r="B33" s="49" t="s">
        <v>34</v>
      </c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</row>
    <row r="34" spans="1:225" s="32" customFormat="1" ht="18.75" x14ac:dyDescent="0.3">
      <c r="A34" s="29"/>
      <c r="B34" s="49" t="s">
        <v>33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</row>
    <row r="35" spans="1:225" s="32" customFormat="1" ht="18.75" x14ac:dyDescent="0.3">
      <c r="A35" s="29"/>
      <c r="B35" s="53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</row>
    <row r="36" spans="1:225" s="32" customFormat="1" ht="18.75" x14ac:dyDescent="0.3">
      <c r="A36" s="29"/>
      <c r="B36" s="60"/>
      <c r="C36" s="60"/>
      <c r="D36" s="53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</row>
    <row r="37" spans="1:225" s="32" customFormat="1" ht="18.75" x14ac:dyDescent="0.3">
      <c r="A37" s="29"/>
      <c r="B37" s="36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</row>
    <row r="38" spans="1:225" s="8" customFormat="1" x14ac:dyDescent="0.25">
      <c r="A38" s="3"/>
      <c r="B38" s="3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</row>
    <row r="39" spans="1:225" s="8" customFormat="1" x14ac:dyDescent="0.25">
      <c r="A39" s="3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</row>
    <row r="40" spans="1:225" s="8" customFormat="1" x14ac:dyDescent="0.25">
      <c r="A40" s="3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</row>
    <row r="41" spans="1:225" s="8" customFormat="1" x14ac:dyDescent="0.25">
      <c r="A41" s="3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</row>
    <row r="42" spans="1:225" s="8" customFormat="1" x14ac:dyDescent="0.25">
      <c r="A42" s="3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</row>
    <row r="43" spans="1:225" s="8" customFormat="1" x14ac:dyDescent="0.25">
      <c r="A43" s="3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</row>
    <row r="44" spans="1:225" s="8" customFormat="1" x14ac:dyDescent="0.25">
      <c r="A44" s="3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</row>
    <row r="45" spans="1:225" s="8" customFormat="1" x14ac:dyDescent="0.25">
      <c r="A45" s="3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</row>
    <row r="46" spans="1:225" s="8" customFormat="1" x14ac:dyDescent="0.25">
      <c r="A46" s="3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</row>
  </sheetData>
  <mergeCells count="18">
    <mergeCell ref="B32:N32"/>
    <mergeCell ref="B36:C36"/>
    <mergeCell ref="F7:F8"/>
    <mergeCell ref="G7:H7"/>
    <mergeCell ref="I7:I8"/>
    <mergeCell ref="J7:K7"/>
    <mergeCell ref="L7:L8"/>
    <mergeCell ref="M7:N7"/>
    <mergeCell ref="A3:N3"/>
    <mergeCell ref="A5:A8"/>
    <mergeCell ref="B5:B8"/>
    <mergeCell ref="C5:N5"/>
    <mergeCell ref="C6:E6"/>
    <mergeCell ref="F6:H6"/>
    <mergeCell ref="I6:K6"/>
    <mergeCell ref="L6:N6"/>
    <mergeCell ref="C7:C8"/>
    <mergeCell ref="D7:E7"/>
  </mergeCells>
  <phoneticPr fontId="13" type="noConversion"/>
  <printOptions horizontalCentered="1"/>
  <pageMargins left="0.25" right="0.25" top="0.75" bottom="0.75" header="0.3" footer="0.3"/>
  <pageSetup paperSize="9" scale="71" fitToHeight="0" orientation="landscape" blackAndWhite="1" r:id="rId1"/>
  <headerFooter alignWithMargins="0"/>
  <rowBreaks count="1" manualBreakCount="1">
    <brk id="36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Q38"/>
  <sheetViews>
    <sheetView view="pageBreakPreview" zoomScale="70" zoomScaleNormal="75" zoomScaleSheetLayoutView="7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O1" sqref="O1"/>
    </sheetView>
  </sheetViews>
  <sheetFormatPr defaultColWidth="9.140625" defaultRowHeight="15.75" x14ac:dyDescent="0.25"/>
  <cols>
    <col min="1" max="1" width="6.140625" style="3" customWidth="1"/>
    <col min="2" max="2" width="26.140625" style="37" customWidth="1"/>
    <col min="3" max="3" width="12.85546875" style="5" bestFit="1" customWidth="1"/>
    <col min="4" max="4" width="14.42578125" style="5" bestFit="1" customWidth="1"/>
    <col min="5" max="6" width="12.85546875" style="5" bestFit="1" customWidth="1"/>
    <col min="7" max="7" width="14.28515625" style="5" customWidth="1"/>
    <col min="8" max="8" width="12.85546875" style="5" bestFit="1" customWidth="1"/>
    <col min="9" max="9" width="10.85546875" style="5" customWidth="1"/>
    <col min="10" max="10" width="13" style="5" bestFit="1" customWidth="1"/>
    <col min="11" max="11" width="11" style="5" customWidth="1"/>
    <col min="12" max="12" width="10.28515625" style="5" bestFit="1" customWidth="1"/>
    <col min="13" max="13" width="13" style="5" customWidth="1"/>
    <col min="14" max="14" width="10" style="5" bestFit="1" customWidth="1"/>
    <col min="15" max="15" width="11.7109375" style="8" customWidth="1"/>
    <col min="16" max="16" width="12.5703125" style="8" customWidth="1"/>
    <col min="17" max="17" width="12.85546875" style="8" bestFit="1" customWidth="1"/>
    <col min="18" max="18" width="10.42578125" style="8" customWidth="1"/>
    <col min="19" max="19" width="13" style="8" bestFit="1" customWidth="1"/>
    <col min="20" max="20" width="10.42578125" style="8" customWidth="1"/>
    <col min="21" max="21" width="12.7109375" style="8" customWidth="1"/>
    <col min="22" max="22" width="13" style="8" bestFit="1" customWidth="1"/>
    <col min="23" max="23" width="13.140625" style="8" customWidth="1"/>
    <col min="24" max="24" width="10.5703125" style="8" customWidth="1"/>
    <col min="25" max="25" width="13" style="8" bestFit="1" customWidth="1"/>
    <col min="26" max="26" width="10.5703125" style="8" customWidth="1"/>
    <col min="27" max="27" width="12.5703125" style="8" customWidth="1"/>
    <col min="28" max="28" width="15.7109375" style="8" customWidth="1"/>
    <col min="29" max="56" width="9.140625" style="8"/>
    <col min="57" max="205" width="9.140625" style="9"/>
    <col min="206" max="225" width="9.140625" style="8"/>
    <col min="226" max="16384" width="9.140625" style="9"/>
  </cols>
  <sheetData>
    <row r="1" spans="1:225" x14ac:dyDescent="0.25">
      <c r="AA1" s="8" t="s">
        <v>25</v>
      </c>
    </row>
    <row r="3" spans="1:225" s="2" customFormat="1" ht="22.5" customHeight="1" x14ac:dyDescent="0.3">
      <c r="A3" s="61" t="s">
        <v>53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225" x14ac:dyDescent="0.25">
      <c r="B4" s="4"/>
      <c r="N4" s="6"/>
      <c r="O4" s="7"/>
      <c r="P4" s="7"/>
      <c r="Q4" s="7"/>
      <c r="AA4" s="8" t="s">
        <v>47</v>
      </c>
      <c r="AB4" s="6" t="s">
        <v>0</v>
      </c>
    </row>
    <row r="5" spans="1:225" s="11" customFormat="1" ht="18" customHeight="1" x14ac:dyDescent="0.2">
      <c r="A5" s="62" t="s">
        <v>1</v>
      </c>
      <c r="B5" s="62"/>
      <c r="C5" s="57" t="s">
        <v>15</v>
      </c>
      <c r="D5" s="57"/>
      <c r="E5" s="63"/>
      <c r="F5" s="63"/>
      <c r="G5" s="63"/>
      <c r="H5" s="63"/>
      <c r="I5" s="63"/>
      <c r="J5" s="63"/>
      <c r="K5" s="63"/>
      <c r="L5" s="63"/>
      <c r="M5" s="63"/>
      <c r="N5" s="63"/>
      <c r="O5" s="57" t="s">
        <v>22</v>
      </c>
      <c r="P5" s="57"/>
      <c r="Q5" s="63"/>
      <c r="R5" s="63"/>
      <c r="S5" s="63"/>
      <c r="T5" s="63"/>
      <c r="U5" s="63"/>
      <c r="V5" s="63"/>
      <c r="W5" s="63"/>
      <c r="X5" s="63"/>
      <c r="Y5" s="63"/>
      <c r="Z5" s="63"/>
      <c r="AA5" s="64" t="s">
        <v>2</v>
      </c>
      <c r="AB5" s="64" t="s">
        <v>3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1" customFormat="1" ht="18.75" customHeight="1" x14ac:dyDescent="0.2">
      <c r="A6" s="62"/>
      <c r="B6" s="62"/>
      <c r="C6" s="57" t="s">
        <v>16</v>
      </c>
      <c r="D6" s="57"/>
      <c r="E6" s="57"/>
      <c r="F6" s="57" t="s">
        <v>17</v>
      </c>
      <c r="G6" s="57"/>
      <c r="H6" s="57"/>
      <c r="I6" s="57" t="s">
        <v>18</v>
      </c>
      <c r="J6" s="57"/>
      <c r="K6" s="57"/>
      <c r="L6" s="57" t="s">
        <v>19</v>
      </c>
      <c r="M6" s="57"/>
      <c r="N6" s="57"/>
      <c r="O6" s="57" t="s">
        <v>16</v>
      </c>
      <c r="P6" s="57"/>
      <c r="Q6" s="57"/>
      <c r="R6" s="57" t="s">
        <v>17</v>
      </c>
      <c r="S6" s="57"/>
      <c r="T6" s="57"/>
      <c r="U6" s="57" t="s">
        <v>18</v>
      </c>
      <c r="V6" s="57"/>
      <c r="W6" s="57"/>
      <c r="X6" s="57" t="s">
        <v>19</v>
      </c>
      <c r="Y6" s="57"/>
      <c r="Z6" s="57"/>
      <c r="AA6" s="65"/>
      <c r="AB6" s="65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</row>
    <row r="7" spans="1:225" s="11" customFormat="1" ht="18.75" customHeight="1" x14ac:dyDescent="0.2">
      <c r="A7" s="62"/>
      <c r="B7" s="62"/>
      <c r="C7" s="57" t="s">
        <v>4</v>
      </c>
      <c r="D7" s="57" t="s">
        <v>13</v>
      </c>
      <c r="E7" s="57"/>
      <c r="F7" s="57" t="s">
        <v>4</v>
      </c>
      <c r="G7" s="57" t="s">
        <v>13</v>
      </c>
      <c r="H7" s="57"/>
      <c r="I7" s="57" t="s">
        <v>4</v>
      </c>
      <c r="J7" s="57" t="s">
        <v>13</v>
      </c>
      <c r="K7" s="57"/>
      <c r="L7" s="57" t="s">
        <v>4</v>
      </c>
      <c r="M7" s="57" t="s">
        <v>13</v>
      </c>
      <c r="N7" s="57"/>
      <c r="O7" s="57" t="s">
        <v>4</v>
      </c>
      <c r="P7" s="57" t="s">
        <v>13</v>
      </c>
      <c r="Q7" s="57"/>
      <c r="R7" s="57" t="s">
        <v>4</v>
      </c>
      <c r="S7" s="57" t="s">
        <v>13</v>
      </c>
      <c r="T7" s="57"/>
      <c r="U7" s="57" t="s">
        <v>4</v>
      </c>
      <c r="V7" s="57" t="s">
        <v>13</v>
      </c>
      <c r="W7" s="57"/>
      <c r="X7" s="57" t="s">
        <v>4</v>
      </c>
      <c r="Y7" s="57" t="s">
        <v>13</v>
      </c>
      <c r="Z7" s="57"/>
      <c r="AA7" s="65"/>
      <c r="AB7" s="65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</row>
    <row r="8" spans="1:225" s="11" customFormat="1" ht="54" customHeight="1" thickBot="1" x14ac:dyDescent="0.25">
      <c r="A8" s="62"/>
      <c r="B8" s="62"/>
      <c r="C8" s="57"/>
      <c r="D8" s="12" t="s">
        <v>20</v>
      </c>
      <c r="E8" s="12" t="s">
        <v>21</v>
      </c>
      <c r="F8" s="57"/>
      <c r="G8" s="12" t="s">
        <v>20</v>
      </c>
      <c r="H8" s="12" t="s">
        <v>21</v>
      </c>
      <c r="I8" s="57"/>
      <c r="J8" s="12" t="s">
        <v>20</v>
      </c>
      <c r="K8" s="12" t="s">
        <v>21</v>
      </c>
      <c r="L8" s="57"/>
      <c r="M8" s="12" t="s">
        <v>20</v>
      </c>
      <c r="N8" s="12" t="s">
        <v>21</v>
      </c>
      <c r="O8" s="57"/>
      <c r="P8" s="12" t="s">
        <v>20</v>
      </c>
      <c r="Q8" s="12" t="s">
        <v>21</v>
      </c>
      <c r="R8" s="57"/>
      <c r="S8" s="12" t="s">
        <v>20</v>
      </c>
      <c r="T8" s="12" t="s">
        <v>21</v>
      </c>
      <c r="U8" s="57"/>
      <c r="V8" s="12" t="s">
        <v>20</v>
      </c>
      <c r="W8" s="12" t="s">
        <v>21</v>
      </c>
      <c r="X8" s="57"/>
      <c r="Y8" s="12" t="s">
        <v>20</v>
      </c>
      <c r="Z8" s="12" t="s">
        <v>21</v>
      </c>
      <c r="AA8" s="66"/>
      <c r="AB8" s="66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</row>
    <row r="9" spans="1:225" s="14" customFormat="1" ht="27" customHeight="1" thickBot="1" x14ac:dyDescent="0.25">
      <c r="A9" s="15">
        <v>1</v>
      </c>
      <c r="B9" s="21" t="s">
        <v>5</v>
      </c>
      <c r="C9" s="40"/>
      <c r="D9" s="40"/>
      <c r="E9" s="40"/>
      <c r="F9" s="40">
        <f>G9+H9</f>
        <v>15</v>
      </c>
      <c r="G9" s="40"/>
      <c r="H9" s="40">
        <f>'план развернутый'!H9</f>
        <v>15</v>
      </c>
      <c r="I9" s="40"/>
      <c r="J9" s="40"/>
      <c r="K9" s="40"/>
      <c r="L9" s="40"/>
      <c r="M9" s="40"/>
      <c r="N9" s="40"/>
      <c r="O9" s="40"/>
      <c r="P9" s="40"/>
      <c r="Q9" s="40"/>
      <c r="R9" s="40">
        <f>S9+T9</f>
        <v>15</v>
      </c>
      <c r="S9" s="40"/>
      <c r="T9" s="40">
        <f>H9</f>
        <v>15</v>
      </c>
      <c r="U9" s="40"/>
      <c r="V9" s="40"/>
      <c r="W9" s="40"/>
      <c r="X9" s="40"/>
      <c r="Y9" s="40"/>
      <c r="Z9" s="40"/>
      <c r="AA9" s="16">
        <v>100</v>
      </c>
      <c r="AB9" s="16">
        <v>0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</row>
    <row r="10" spans="1:225" s="14" customFormat="1" ht="27" customHeight="1" thickBot="1" x14ac:dyDescent="0.25">
      <c r="A10" s="15">
        <v>2</v>
      </c>
      <c r="B10" s="21" t="s">
        <v>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6"/>
      <c r="AB10" s="16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</row>
    <row r="11" spans="1:225" s="13" customFormat="1" ht="27" customHeight="1" x14ac:dyDescent="0.2">
      <c r="A11" s="15">
        <v>3</v>
      </c>
      <c r="B11" s="21" t="s">
        <v>7</v>
      </c>
      <c r="C11" s="20">
        <f>E11</f>
        <v>1625.2300000000002</v>
      </c>
      <c r="D11" s="20"/>
      <c r="E11" s="20">
        <f>'план развернутый'!E13+'план развернутый'!E14+'план развернутый'!E15+'план развернутый'!E16+'план развернутый'!E17+'план развернутый'!E18+'план развернутый'!E19+'план развернутый'!E20+'план развернутый'!E21+'план развернутый'!E22+'план развернутый'!E23</f>
        <v>1625.2300000000002</v>
      </c>
      <c r="F11" s="20">
        <f>G11+H11</f>
        <v>91.29</v>
      </c>
      <c r="G11" s="20">
        <f>'план развернутый'!G18+'план развернутый'!G22</f>
        <v>88.29</v>
      </c>
      <c r="H11" s="20">
        <f>'план развернутый'!H20</f>
        <v>3</v>
      </c>
      <c r="I11" s="20">
        <f>J11</f>
        <v>103</v>
      </c>
      <c r="J11" s="20">
        <f>'план развернутый'!I29</f>
        <v>103</v>
      </c>
      <c r="K11" s="20"/>
      <c r="L11" s="20">
        <f>M11+N11</f>
        <v>882.55667000000017</v>
      </c>
      <c r="M11" s="20">
        <f>'план развернутый'!M29</f>
        <v>0.6</v>
      </c>
      <c r="N11" s="20">
        <f>'план развернутый'!N29</f>
        <v>881.95667000000014</v>
      </c>
      <c r="O11" s="20">
        <f>Q11</f>
        <v>1625.2300000000002</v>
      </c>
      <c r="P11" s="20"/>
      <c r="Q11" s="20">
        <f>E11</f>
        <v>1625.2300000000002</v>
      </c>
      <c r="R11" s="20">
        <f>S11+T11</f>
        <v>91.29</v>
      </c>
      <c r="S11" s="20">
        <f>G11</f>
        <v>88.29</v>
      </c>
      <c r="T11" s="20">
        <f>H11</f>
        <v>3</v>
      </c>
      <c r="U11" s="20">
        <f>V11</f>
        <v>103</v>
      </c>
      <c r="V11" s="20">
        <f>J11</f>
        <v>103</v>
      </c>
      <c r="W11" s="20"/>
      <c r="X11" s="20">
        <f>Y11+Z11</f>
        <v>882.55667000000017</v>
      </c>
      <c r="Y11" s="20">
        <f>M11</f>
        <v>0.6</v>
      </c>
      <c r="Z11" s="20">
        <f>N11</f>
        <v>881.95667000000014</v>
      </c>
      <c r="AA11" s="16">
        <v>100</v>
      </c>
      <c r="AB11" s="16">
        <v>0</v>
      </c>
    </row>
    <row r="12" spans="1:225" s="10" customFormat="1" ht="27" customHeight="1" x14ac:dyDescent="0.2">
      <c r="A12" s="15">
        <v>4</v>
      </c>
      <c r="B12" s="21" t="s">
        <v>8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9"/>
      <c r="AB12" s="39"/>
    </row>
    <row r="13" spans="1:225" s="10" customFormat="1" ht="27" customHeight="1" x14ac:dyDescent="0.2">
      <c r="A13" s="15">
        <v>5</v>
      </c>
      <c r="B13" s="21" t="s">
        <v>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9"/>
      <c r="AB13" s="39"/>
    </row>
    <row r="14" spans="1:225" s="17" customFormat="1" ht="27" customHeight="1" x14ac:dyDescent="0.2">
      <c r="A14" s="15">
        <v>6</v>
      </c>
      <c r="B14" s="19" t="s">
        <v>10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6"/>
      <c r="AB14" s="16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</row>
    <row r="15" spans="1:225" s="17" customFormat="1" ht="27" customHeight="1" x14ac:dyDescent="0.2">
      <c r="A15" s="15">
        <v>7</v>
      </c>
      <c r="B15" s="19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6"/>
      <c r="AB15" s="16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</row>
    <row r="16" spans="1:225" s="23" customFormat="1" ht="27" customHeight="1" x14ac:dyDescent="0.25">
      <c r="A16" s="15">
        <v>8</v>
      </c>
      <c r="B16" s="45" t="s">
        <v>14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GW16" s="24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</row>
    <row r="17" spans="1:225" s="26" customFormat="1" ht="35.25" customHeight="1" x14ac:dyDescent="0.3">
      <c r="A17" s="42"/>
      <c r="B17" s="43" t="s">
        <v>12</v>
      </c>
      <c r="C17" s="44">
        <f>C11</f>
        <v>1625.2300000000002</v>
      </c>
      <c r="D17" s="44"/>
      <c r="E17" s="44">
        <f>E11</f>
        <v>1625.2300000000002</v>
      </c>
      <c r="F17" s="44">
        <f>G17+H17</f>
        <v>106.29</v>
      </c>
      <c r="G17" s="44">
        <f>G11</f>
        <v>88.29</v>
      </c>
      <c r="H17" s="44">
        <f>H9+H11</f>
        <v>18</v>
      </c>
      <c r="I17" s="44">
        <f>J17+K17</f>
        <v>103</v>
      </c>
      <c r="J17" s="44">
        <f>J11</f>
        <v>103</v>
      </c>
      <c r="K17" s="44"/>
      <c r="L17" s="44">
        <f>SUM(L9:L16)</f>
        <v>882.55667000000017</v>
      </c>
      <c r="M17" s="44">
        <f>SUM(M9:M16)</f>
        <v>0.6</v>
      </c>
      <c r="N17" s="44">
        <f>SUM(N9:N16)</f>
        <v>881.95667000000014</v>
      </c>
      <c r="O17" s="41">
        <f>O11</f>
        <v>1625.2300000000002</v>
      </c>
      <c r="P17" s="44"/>
      <c r="Q17" s="44">
        <f>Q11</f>
        <v>1625.2300000000002</v>
      </c>
      <c r="R17" s="44">
        <f>S17+T17</f>
        <v>106.29</v>
      </c>
      <c r="S17" s="44">
        <f>S11</f>
        <v>88.29</v>
      </c>
      <c r="T17" s="44">
        <f>T9+T11</f>
        <v>18</v>
      </c>
      <c r="U17" s="44">
        <f>V17+W17</f>
        <v>103</v>
      </c>
      <c r="V17" s="44">
        <f>V11</f>
        <v>103</v>
      </c>
      <c r="W17" s="44"/>
      <c r="X17" s="44">
        <f>SUM(X9:X16)</f>
        <v>882.55667000000017</v>
      </c>
      <c r="Y17" s="44">
        <f>SUM(Y9:Y16)</f>
        <v>0.6</v>
      </c>
      <c r="Z17" s="44">
        <f>SUM(Z9:Z16)</f>
        <v>881.95667000000014</v>
      </c>
      <c r="AA17" s="46"/>
      <c r="AB17" s="46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</row>
    <row r="18" spans="1:225" ht="75.599999999999994" customHeight="1" x14ac:dyDescent="0.2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225" ht="23.25" x14ac:dyDescent="0.35">
      <c r="B19" s="27"/>
      <c r="C19" s="28"/>
      <c r="D19" s="47" t="s">
        <v>30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48"/>
      <c r="Q19" s="48"/>
      <c r="R19" s="48" t="s">
        <v>31</v>
      </c>
    </row>
    <row r="20" spans="1:225" ht="150" customHeight="1" x14ac:dyDescent="0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225" x14ac:dyDescent="0.25">
      <c r="B21" s="49" t="s">
        <v>35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225" x14ac:dyDescent="0.25">
      <c r="B22" s="49" t="s">
        <v>33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225" x14ac:dyDescent="0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225" s="32" customFormat="1" ht="18.75" x14ac:dyDescent="0.3">
      <c r="A24" s="29"/>
      <c r="B24" s="58"/>
      <c r="C24" s="58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</row>
    <row r="25" spans="1:225" s="32" customFormat="1" ht="18.75" x14ac:dyDescent="0.3">
      <c r="A25" s="29"/>
      <c r="B25" s="33"/>
      <c r="C25" s="33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</row>
    <row r="26" spans="1:225" s="32" customFormat="1" ht="18.75" x14ac:dyDescent="0.3">
      <c r="A26" s="29"/>
      <c r="B26" s="35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</row>
    <row r="27" spans="1:225" s="32" customFormat="1" ht="18.75" x14ac:dyDescent="0.3">
      <c r="A27" s="29"/>
      <c r="B27" s="3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</row>
    <row r="28" spans="1:225" s="32" customFormat="1" ht="18.75" x14ac:dyDescent="0.3">
      <c r="A28" s="29"/>
      <c r="B28" s="60"/>
      <c r="C28" s="60"/>
      <c r="D28" s="35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</row>
    <row r="29" spans="1:225" s="32" customFormat="1" ht="18.75" x14ac:dyDescent="0.3">
      <c r="A29" s="29"/>
      <c r="B29" s="36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</row>
    <row r="30" spans="1:225" s="8" customFormat="1" x14ac:dyDescent="0.25">
      <c r="A30" s="3"/>
      <c r="B30" s="3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</row>
    <row r="31" spans="1:225" s="8" customFormat="1" x14ac:dyDescent="0.25">
      <c r="A31" s="3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</row>
    <row r="32" spans="1:225" s="8" customFormat="1" x14ac:dyDescent="0.25">
      <c r="A32" s="3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</row>
    <row r="33" spans="1:205" s="8" customFormat="1" x14ac:dyDescent="0.25">
      <c r="A33" s="3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</row>
    <row r="34" spans="1:205" s="8" customFormat="1" x14ac:dyDescent="0.25">
      <c r="A34" s="3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</row>
    <row r="35" spans="1:205" s="8" customFormat="1" x14ac:dyDescent="0.25">
      <c r="A35" s="3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</row>
    <row r="36" spans="1:205" s="8" customFormat="1" x14ac:dyDescent="0.25">
      <c r="A36" s="3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</row>
    <row r="37" spans="1:205" s="8" customFormat="1" x14ac:dyDescent="0.25">
      <c r="A37" s="3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</row>
    <row r="38" spans="1:205" s="8" customFormat="1" x14ac:dyDescent="0.25">
      <c r="A38" s="3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</row>
  </sheetData>
  <mergeCells count="33">
    <mergeCell ref="AB5:AB8"/>
    <mergeCell ref="A3:AB3"/>
    <mergeCell ref="S7:T7"/>
    <mergeCell ref="U7:U8"/>
    <mergeCell ref="V7:W7"/>
    <mergeCell ref="X7:X8"/>
    <mergeCell ref="Y7:Z7"/>
    <mergeCell ref="AA5:AA8"/>
    <mergeCell ref="A5:A8"/>
    <mergeCell ref="B5:B8"/>
    <mergeCell ref="C5:N5"/>
    <mergeCell ref="C6:E6"/>
    <mergeCell ref="F6:H6"/>
    <mergeCell ref="I6:K6"/>
    <mergeCell ref="O7:O8"/>
    <mergeCell ref="P7:Q7"/>
    <mergeCell ref="R7:R8"/>
    <mergeCell ref="F7:F8"/>
    <mergeCell ref="G7:H7"/>
    <mergeCell ref="I7:I8"/>
    <mergeCell ref="J7:K7"/>
    <mergeCell ref="M7:N7"/>
    <mergeCell ref="L7:L8"/>
    <mergeCell ref="O5:Z5"/>
    <mergeCell ref="O6:Q6"/>
    <mergeCell ref="R6:T6"/>
    <mergeCell ref="U6:W6"/>
    <mergeCell ref="X6:Z6"/>
    <mergeCell ref="L6:N6"/>
    <mergeCell ref="D7:E7"/>
    <mergeCell ref="B24:N24"/>
    <mergeCell ref="B28:C28"/>
    <mergeCell ref="C7:C8"/>
  </mergeCells>
  <printOptions horizontalCentered="1"/>
  <pageMargins left="0.25" right="0.25" top="0.75" bottom="0.75" header="0.3" footer="0.3"/>
  <pageSetup paperSize="9" scale="41" fitToHeight="0" orientation="landscape" blackAndWhite="1" r:id="rId1"/>
  <headerFooter alignWithMargins="0"/>
  <rowBreaks count="1" manualBreakCount="1">
    <brk id="28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Q57"/>
  <sheetViews>
    <sheetView tabSelected="1" view="pageBreakPreview" zoomScale="70" zoomScaleNormal="75" zoomScaleSheetLayoutView="7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O7" sqref="O7:O8"/>
    </sheetView>
  </sheetViews>
  <sheetFormatPr defaultColWidth="9.140625" defaultRowHeight="15.75" x14ac:dyDescent="0.25"/>
  <cols>
    <col min="1" max="1" width="6.140625" style="3" customWidth="1"/>
    <col min="2" max="2" width="22" style="37" customWidth="1"/>
    <col min="3" max="3" width="10" style="5" bestFit="1" customWidth="1"/>
    <col min="4" max="4" width="13.140625" style="5" customWidth="1"/>
    <col min="5" max="5" width="10.140625" style="5" bestFit="1" customWidth="1"/>
    <col min="6" max="6" width="14.42578125" style="5" bestFit="1" customWidth="1"/>
    <col min="7" max="7" width="14.28515625" style="5" customWidth="1"/>
    <col min="8" max="8" width="14.42578125" style="5" bestFit="1" customWidth="1"/>
    <col min="9" max="9" width="9.140625" style="5" customWidth="1"/>
    <col min="10" max="10" width="13.140625" style="5" bestFit="1" customWidth="1"/>
    <col min="11" max="11" width="12.42578125" style="5" bestFit="1" customWidth="1"/>
    <col min="12" max="12" width="8.5703125" style="5" bestFit="1" customWidth="1"/>
    <col min="13" max="13" width="13.42578125" style="5" customWidth="1"/>
    <col min="14" max="14" width="10.140625" style="5" bestFit="1" customWidth="1"/>
    <col min="15" max="15" width="9.28515625" style="8" customWidth="1"/>
    <col min="16" max="16" width="13" style="8" bestFit="1" customWidth="1"/>
    <col min="17" max="17" width="9.140625" style="8" customWidth="1"/>
    <col min="18" max="18" width="10.5703125" style="8" customWidth="1"/>
    <col min="19" max="19" width="13.140625" style="8" bestFit="1" customWidth="1"/>
    <col min="20" max="20" width="10.140625" style="8" customWidth="1"/>
    <col min="21" max="21" width="11.42578125" style="8" bestFit="1" customWidth="1"/>
    <col min="22" max="22" width="13.140625" style="8" bestFit="1" customWidth="1"/>
    <col min="23" max="23" width="10.42578125" style="8" customWidth="1"/>
    <col min="24" max="24" width="10.42578125" style="8" bestFit="1" customWidth="1"/>
    <col min="25" max="25" width="13.140625" style="8" bestFit="1" customWidth="1"/>
    <col min="26" max="26" width="10.42578125" style="8" bestFit="1" customWidth="1"/>
    <col min="27" max="27" width="13" style="8" customWidth="1"/>
    <col min="28" max="28" width="12.5703125" style="8" customWidth="1"/>
    <col min="29" max="56" width="9.140625" style="8"/>
    <col min="57" max="205" width="9.140625" style="9"/>
    <col min="206" max="225" width="9.140625" style="8"/>
    <col min="226" max="16384" width="9.140625" style="9"/>
  </cols>
  <sheetData>
    <row r="1" spans="1:225" x14ac:dyDescent="0.25">
      <c r="AA1" s="8" t="s">
        <v>29</v>
      </c>
    </row>
    <row r="3" spans="1:225" s="2" customFormat="1" ht="22.5" customHeight="1" x14ac:dyDescent="0.3">
      <c r="A3" s="61" t="s">
        <v>52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225" x14ac:dyDescent="0.25">
      <c r="B4" s="4"/>
      <c r="N4" s="6"/>
      <c r="O4" s="7"/>
      <c r="P4" s="7"/>
      <c r="Q4" s="7"/>
      <c r="AA4" s="8" t="s">
        <v>47</v>
      </c>
      <c r="AB4" s="6" t="s">
        <v>0</v>
      </c>
    </row>
    <row r="5" spans="1:225" s="11" customFormat="1" ht="18" customHeight="1" x14ac:dyDescent="0.2">
      <c r="A5" s="62" t="s">
        <v>1</v>
      </c>
      <c r="B5" s="62"/>
      <c r="C5" s="57" t="s">
        <v>15</v>
      </c>
      <c r="D5" s="57"/>
      <c r="E5" s="63"/>
      <c r="F5" s="63"/>
      <c r="G5" s="63"/>
      <c r="H5" s="63"/>
      <c r="I5" s="63"/>
      <c r="J5" s="63"/>
      <c r="K5" s="63"/>
      <c r="L5" s="63"/>
      <c r="M5" s="63"/>
      <c r="N5" s="63"/>
      <c r="O5" s="57" t="s">
        <v>22</v>
      </c>
      <c r="P5" s="57"/>
      <c r="Q5" s="63"/>
      <c r="R5" s="63"/>
      <c r="S5" s="63"/>
      <c r="T5" s="63"/>
      <c r="U5" s="63"/>
      <c r="V5" s="63"/>
      <c r="W5" s="63"/>
      <c r="X5" s="63"/>
      <c r="Y5" s="63"/>
      <c r="Z5" s="63"/>
      <c r="AA5" s="64" t="s">
        <v>2</v>
      </c>
      <c r="AB5" s="64" t="s">
        <v>3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1" customFormat="1" ht="18.75" customHeight="1" x14ac:dyDescent="0.2">
      <c r="A6" s="62"/>
      <c r="B6" s="62"/>
      <c r="C6" s="57" t="s">
        <v>16</v>
      </c>
      <c r="D6" s="57"/>
      <c r="E6" s="57"/>
      <c r="F6" s="57" t="s">
        <v>17</v>
      </c>
      <c r="G6" s="57"/>
      <c r="H6" s="57"/>
      <c r="I6" s="57" t="s">
        <v>18</v>
      </c>
      <c r="J6" s="57"/>
      <c r="K6" s="57"/>
      <c r="L6" s="57" t="s">
        <v>19</v>
      </c>
      <c r="M6" s="57"/>
      <c r="N6" s="57"/>
      <c r="O6" s="57" t="s">
        <v>16</v>
      </c>
      <c r="P6" s="57"/>
      <c r="Q6" s="57"/>
      <c r="R6" s="57" t="s">
        <v>17</v>
      </c>
      <c r="S6" s="57"/>
      <c r="T6" s="57"/>
      <c r="U6" s="57" t="s">
        <v>18</v>
      </c>
      <c r="V6" s="57"/>
      <c r="W6" s="57"/>
      <c r="X6" s="57" t="s">
        <v>19</v>
      </c>
      <c r="Y6" s="57"/>
      <c r="Z6" s="57"/>
      <c r="AA6" s="65"/>
      <c r="AB6" s="65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</row>
    <row r="7" spans="1:225" s="11" customFormat="1" ht="18.75" customHeight="1" x14ac:dyDescent="0.2">
      <c r="A7" s="62"/>
      <c r="B7" s="62"/>
      <c r="C7" s="57" t="s">
        <v>4</v>
      </c>
      <c r="D7" s="57" t="s">
        <v>13</v>
      </c>
      <c r="E7" s="57"/>
      <c r="F7" s="57" t="s">
        <v>4</v>
      </c>
      <c r="G7" s="57" t="s">
        <v>13</v>
      </c>
      <c r="H7" s="57"/>
      <c r="I7" s="57" t="s">
        <v>4</v>
      </c>
      <c r="J7" s="57" t="s">
        <v>13</v>
      </c>
      <c r="K7" s="57"/>
      <c r="L7" s="57" t="s">
        <v>4</v>
      </c>
      <c r="M7" s="57" t="s">
        <v>13</v>
      </c>
      <c r="N7" s="57"/>
      <c r="O7" s="57" t="s">
        <v>4</v>
      </c>
      <c r="P7" s="57" t="s">
        <v>13</v>
      </c>
      <c r="Q7" s="57"/>
      <c r="R7" s="57" t="s">
        <v>4</v>
      </c>
      <c r="S7" s="57" t="s">
        <v>13</v>
      </c>
      <c r="T7" s="57"/>
      <c r="U7" s="57" t="s">
        <v>4</v>
      </c>
      <c r="V7" s="57" t="s">
        <v>13</v>
      </c>
      <c r="W7" s="57"/>
      <c r="X7" s="57" t="s">
        <v>4</v>
      </c>
      <c r="Y7" s="57" t="s">
        <v>13</v>
      </c>
      <c r="Z7" s="57"/>
      <c r="AA7" s="65"/>
      <c r="AB7" s="65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</row>
    <row r="8" spans="1:225" s="11" customFormat="1" ht="54" customHeight="1" thickBot="1" x14ac:dyDescent="0.25">
      <c r="A8" s="62"/>
      <c r="B8" s="62"/>
      <c r="C8" s="57"/>
      <c r="D8" s="50" t="s">
        <v>20</v>
      </c>
      <c r="E8" s="50" t="s">
        <v>21</v>
      </c>
      <c r="F8" s="57"/>
      <c r="G8" s="50" t="s">
        <v>20</v>
      </c>
      <c r="H8" s="50" t="s">
        <v>21</v>
      </c>
      <c r="I8" s="57"/>
      <c r="J8" s="50" t="s">
        <v>20</v>
      </c>
      <c r="K8" s="50" t="s">
        <v>21</v>
      </c>
      <c r="L8" s="57"/>
      <c r="M8" s="50" t="s">
        <v>20</v>
      </c>
      <c r="N8" s="50" t="s">
        <v>21</v>
      </c>
      <c r="O8" s="57"/>
      <c r="P8" s="50" t="s">
        <v>20</v>
      </c>
      <c r="Q8" s="50" t="s">
        <v>21</v>
      </c>
      <c r="R8" s="57"/>
      <c r="S8" s="50" t="s">
        <v>20</v>
      </c>
      <c r="T8" s="50" t="s">
        <v>21</v>
      </c>
      <c r="U8" s="57"/>
      <c r="V8" s="50" t="s">
        <v>20</v>
      </c>
      <c r="W8" s="50" t="s">
        <v>21</v>
      </c>
      <c r="X8" s="57"/>
      <c r="Y8" s="50" t="s">
        <v>20</v>
      </c>
      <c r="Z8" s="50" t="s">
        <v>21</v>
      </c>
      <c r="AA8" s="66"/>
      <c r="AB8" s="66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</row>
    <row r="9" spans="1:225" s="14" customFormat="1" ht="27" customHeight="1" thickBot="1" x14ac:dyDescent="0.25">
      <c r="A9" s="15">
        <v>1</v>
      </c>
      <c r="B9" s="21" t="s">
        <v>5</v>
      </c>
      <c r="C9" s="40"/>
      <c r="D9" s="40"/>
      <c r="E9" s="40"/>
      <c r="F9" s="40">
        <f>H9</f>
        <v>15</v>
      </c>
      <c r="G9" s="40"/>
      <c r="H9" s="40">
        <v>15</v>
      </c>
      <c r="I9" s="40"/>
      <c r="J9" s="40"/>
      <c r="K9" s="40"/>
      <c r="L9" s="40"/>
      <c r="M9" s="40"/>
      <c r="N9" s="40"/>
      <c r="O9" s="40"/>
      <c r="P9" s="40"/>
      <c r="Q9" s="40"/>
      <c r="R9" s="40">
        <f>T9</f>
        <v>15</v>
      </c>
      <c r="S9" s="40"/>
      <c r="T9" s="40">
        <f>H9</f>
        <v>15</v>
      </c>
      <c r="U9" s="40"/>
      <c r="V9" s="40"/>
      <c r="W9" s="40"/>
      <c r="X9" s="40"/>
      <c r="Y9" s="40"/>
      <c r="Z9" s="40"/>
      <c r="AA9" s="16">
        <v>100</v>
      </c>
      <c r="AB9" s="16">
        <v>0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</row>
    <row r="10" spans="1:225" s="14" customFormat="1" ht="27" customHeight="1" thickBot="1" x14ac:dyDescent="0.25">
      <c r="A10" s="15">
        <v>2</v>
      </c>
      <c r="B10" s="21" t="s">
        <v>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6"/>
      <c r="AB10" s="16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</row>
    <row r="11" spans="1:225" s="13" customFormat="1" ht="27" customHeight="1" x14ac:dyDescent="0.2">
      <c r="A11" s="15"/>
      <c r="B11" s="21" t="s">
        <v>48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6"/>
      <c r="AB11" s="16"/>
    </row>
    <row r="12" spans="1:225" s="13" customFormat="1" ht="27" customHeight="1" x14ac:dyDescent="0.2">
      <c r="A12" s="15"/>
      <c r="B12" s="21" t="s">
        <v>48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6"/>
      <c r="AB12" s="16"/>
    </row>
    <row r="13" spans="1:225" s="13" customFormat="1" ht="27" customHeight="1" x14ac:dyDescent="0.2">
      <c r="A13" s="15"/>
      <c r="B13" s="21" t="s">
        <v>48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6"/>
      <c r="AB13" s="16"/>
    </row>
    <row r="14" spans="1:225" s="13" customFormat="1" ht="27" customHeight="1" x14ac:dyDescent="0.2">
      <c r="A14" s="15">
        <v>3</v>
      </c>
      <c r="B14" s="21" t="s">
        <v>23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6"/>
      <c r="AB14" s="16"/>
    </row>
    <row r="15" spans="1:225" s="13" customFormat="1" ht="27" customHeight="1" x14ac:dyDescent="0.2">
      <c r="A15" s="15"/>
      <c r="B15" s="21" t="s">
        <v>49</v>
      </c>
      <c r="C15" s="20"/>
      <c r="D15" s="20"/>
      <c r="E15" s="20"/>
      <c r="F15" s="20"/>
      <c r="G15" s="20"/>
      <c r="H15" s="20"/>
      <c r="I15" s="20"/>
      <c r="J15" s="20"/>
      <c r="K15" s="20"/>
      <c r="L15" s="20">
        <f>N15</f>
        <v>126.2525</v>
      </c>
      <c r="M15" s="20"/>
      <c r="N15" s="20">
        <f>96.2325+0.02+30</f>
        <v>126.2525</v>
      </c>
      <c r="O15" s="20"/>
      <c r="P15" s="20"/>
      <c r="Q15" s="20"/>
      <c r="R15" s="20"/>
      <c r="S15" s="20"/>
      <c r="T15" s="20"/>
      <c r="U15" s="20"/>
      <c r="V15" s="20"/>
      <c r="W15" s="20"/>
      <c r="X15" s="20">
        <f>Z15</f>
        <v>126.2525</v>
      </c>
      <c r="Y15" s="20"/>
      <c r="Z15" s="20">
        <f>96.2325+0.02+30</f>
        <v>126.2525</v>
      </c>
      <c r="AA15" s="16">
        <v>100</v>
      </c>
      <c r="AB15" s="16">
        <v>0</v>
      </c>
    </row>
    <row r="16" spans="1:225" s="13" customFormat="1" ht="27" customHeight="1" x14ac:dyDescent="0.2">
      <c r="A16" s="15"/>
      <c r="B16" s="21" t="s">
        <v>38</v>
      </c>
      <c r="C16" s="20">
        <f>E16</f>
        <v>180.83</v>
      </c>
      <c r="D16" s="20"/>
      <c r="E16" s="20">
        <v>180.83</v>
      </c>
      <c r="F16" s="20"/>
      <c r="G16" s="20"/>
      <c r="H16" s="20"/>
      <c r="I16" s="20">
        <f>J16</f>
        <v>103</v>
      </c>
      <c r="J16" s="20">
        <v>103</v>
      </c>
      <c r="K16" s="20"/>
      <c r="L16" s="20"/>
      <c r="M16" s="20"/>
      <c r="N16" s="20"/>
      <c r="O16" s="20">
        <f>Q16</f>
        <v>180.83</v>
      </c>
      <c r="P16" s="20"/>
      <c r="Q16" s="20">
        <v>180.83</v>
      </c>
      <c r="R16" s="20"/>
      <c r="S16" s="20"/>
      <c r="T16" s="20"/>
      <c r="U16" s="20">
        <f>V16</f>
        <v>103</v>
      </c>
      <c r="V16" s="20">
        <v>103</v>
      </c>
      <c r="W16" s="20"/>
      <c r="X16" s="20"/>
      <c r="Y16" s="20"/>
      <c r="Z16" s="20"/>
      <c r="AA16" s="16">
        <v>100</v>
      </c>
      <c r="AB16" s="16">
        <v>0</v>
      </c>
    </row>
    <row r="17" spans="1:225" s="13" customFormat="1" ht="27" customHeight="1" x14ac:dyDescent="0.2">
      <c r="A17" s="15"/>
      <c r="B17" s="21" t="s">
        <v>39</v>
      </c>
      <c r="C17" s="20">
        <f t="shared" ref="C17:C26" si="0">E17</f>
        <v>137.5</v>
      </c>
      <c r="D17" s="20"/>
      <c r="E17" s="20">
        <v>137.5</v>
      </c>
      <c r="F17" s="20"/>
      <c r="G17" s="20"/>
      <c r="H17" s="20"/>
      <c r="I17" s="20"/>
      <c r="J17" s="20"/>
      <c r="K17" s="20"/>
      <c r="L17" s="20"/>
      <c r="M17" s="20"/>
      <c r="N17" s="20"/>
      <c r="O17" s="20">
        <f t="shared" ref="O17:O26" si="1">Q17</f>
        <v>137.5</v>
      </c>
      <c r="P17" s="20"/>
      <c r="Q17" s="20">
        <v>137.5</v>
      </c>
      <c r="R17" s="20"/>
      <c r="S17" s="20"/>
      <c r="T17" s="20"/>
      <c r="U17" s="20"/>
      <c r="V17" s="20"/>
      <c r="W17" s="20"/>
      <c r="X17" s="20"/>
      <c r="Y17" s="20"/>
      <c r="Z17" s="20"/>
      <c r="AA17" s="16">
        <v>100</v>
      </c>
      <c r="AB17" s="16">
        <v>0</v>
      </c>
    </row>
    <row r="18" spans="1:225" s="13" customFormat="1" ht="27" customHeight="1" x14ac:dyDescent="0.2">
      <c r="A18" s="15"/>
      <c r="B18" s="21" t="s">
        <v>40</v>
      </c>
      <c r="C18" s="20">
        <f t="shared" si="0"/>
        <v>137.5</v>
      </c>
      <c r="D18" s="20"/>
      <c r="E18" s="20">
        <v>137.5</v>
      </c>
      <c r="F18" s="20"/>
      <c r="G18" s="20"/>
      <c r="H18" s="20"/>
      <c r="I18" s="20"/>
      <c r="J18" s="20"/>
      <c r="K18" s="20"/>
      <c r="L18" s="20"/>
      <c r="M18" s="20"/>
      <c r="N18" s="20"/>
      <c r="O18" s="20">
        <f t="shared" si="1"/>
        <v>137.5</v>
      </c>
      <c r="P18" s="20"/>
      <c r="Q18" s="20">
        <v>137.5</v>
      </c>
      <c r="R18" s="20"/>
      <c r="S18" s="20"/>
      <c r="T18" s="20"/>
      <c r="U18" s="20"/>
      <c r="V18" s="20"/>
      <c r="W18" s="20"/>
      <c r="X18" s="20"/>
      <c r="Y18" s="20"/>
      <c r="Z18" s="20"/>
      <c r="AA18" s="16">
        <v>100</v>
      </c>
      <c r="AB18" s="16">
        <v>0</v>
      </c>
    </row>
    <row r="19" spans="1:225" s="13" customFormat="1" ht="27" customHeight="1" x14ac:dyDescent="0.2">
      <c r="A19" s="15"/>
      <c r="B19" s="21" t="s">
        <v>41</v>
      </c>
      <c r="C19" s="20">
        <f t="shared" si="0"/>
        <v>82.86</v>
      </c>
      <c r="D19" s="20"/>
      <c r="E19" s="20">
        <v>82.86</v>
      </c>
      <c r="F19" s="20"/>
      <c r="G19" s="20"/>
      <c r="H19" s="20"/>
      <c r="I19" s="20"/>
      <c r="J19" s="20"/>
      <c r="K19" s="20"/>
      <c r="L19" s="20"/>
      <c r="M19" s="20"/>
      <c r="N19" s="20"/>
      <c r="O19" s="20">
        <f t="shared" si="1"/>
        <v>82.86</v>
      </c>
      <c r="P19" s="20"/>
      <c r="Q19" s="20">
        <v>82.86</v>
      </c>
      <c r="R19" s="20"/>
      <c r="S19" s="20"/>
      <c r="T19" s="20"/>
      <c r="U19" s="20"/>
      <c r="V19" s="20"/>
      <c r="W19" s="20"/>
      <c r="X19" s="20"/>
      <c r="Y19" s="20"/>
      <c r="Z19" s="20"/>
      <c r="AA19" s="16">
        <v>100</v>
      </c>
      <c r="AB19" s="16">
        <v>0</v>
      </c>
    </row>
    <row r="20" spans="1:225" s="13" customFormat="1" ht="27" customHeight="1" x14ac:dyDescent="0.2">
      <c r="A20" s="15"/>
      <c r="B20" s="21" t="s">
        <v>42</v>
      </c>
      <c r="C20" s="20">
        <f t="shared" si="0"/>
        <v>82.86</v>
      </c>
      <c r="D20" s="20"/>
      <c r="E20" s="20">
        <v>82.86</v>
      </c>
      <c r="F20" s="20"/>
      <c r="G20" s="20"/>
      <c r="H20" s="20"/>
      <c r="I20" s="20"/>
      <c r="J20" s="20"/>
      <c r="K20" s="20"/>
      <c r="L20" s="20"/>
      <c r="M20" s="20"/>
      <c r="N20" s="20"/>
      <c r="O20" s="20">
        <f t="shared" si="1"/>
        <v>82.86</v>
      </c>
      <c r="P20" s="20"/>
      <c r="Q20" s="20">
        <v>82.86</v>
      </c>
      <c r="R20" s="20"/>
      <c r="S20" s="20"/>
      <c r="T20" s="20"/>
      <c r="U20" s="20"/>
      <c r="V20" s="20"/>
      <c r="W20" s="20"/>
      <c r="X20" s="20"/>
      <c r="Y20" s="20"/>
      <c r="Z20" s="20"/>
      <c r="AA20" s="16">
        <v>100</v>
      </c>
      <c r="AB20" s="16">
        <v>0</v>
      </c>
    </row>
    <row r="21" spans="1:225" s="13" customFormat="1" ht="27" customHeight="1" x14ac:dyDescent="0.2">
      <c r="A21" s="15"/>
      <c r="B21" s="21" t="s">
        <v>43</v>
      </c>
      <c r="C21" s="20">
        <f t="shared" si="0"/>
        <v>180.83</v>
      </c>
      <c r="D21" s="20"/>
      <c r="E21" s="20">
        <v>180.83</v>
      </c>
      <c r="F21" s="20">
        <f>G21</f>
        <v>6.8</v>
      </c>
      <c r="G21" s="20">
        <f>6.8</f>
        <v>6.8</v>
      </c>
      <c r="H21" s="20"/>
      <c r="I21" s="20"/>
      <c r="J21" s="20"/>
      <c r="K21" s="20"/>
      <c r="L21" s="20">
        <f>N21</f>
        <v>126.18541500000001</v>
      </c>
      <c r="M21" s="20"/>
      <c r="N21" s="20">
        <f>(192.06583+0.305)/2+30</f>
        <v>126.18541500000001</v>
      </c>
      <c r="O21" s="20">
        <f t="shared" si="1"/>
        <v>180.83</v>
      </c>
      <c r="P21" s="20"/>
      <c r="Q21" s="20">
        <v>180.83</v>
      </c>
      <c r="R21" s="20">
        <f>S21</f>
        <v>6.8</v>
      </c>
      <c r="S21" s="20">
        <f>6.8</f>
        <v>6.8</v>
      </c>
      <c r="T21" s="20"/>
      <c r="U21" s="20"/>
      <c r="V21" s="20"/>
      <c r="W21" s="20"/>
      <c r="X21" s="20">
        <f>Z21</f>
        <v>126.18541500000001</v>
      </c>
      <c r="Y21" s="20"/>
      <c r="Z21" s="20">
        <f>(192.06583+0.305)/2+30</f>
        <v>126.18541500000001</v>
      </c>
      <c r="AA21" s="16">
        <v>100</v>
      </c>
      <c r="AB21" s="16">
        <v>0</v>
      </c>
    </row>
    <row r="22" spans="1:225" s="13" customFormat="1" ht="27" customHeight="1" x14ac:dyDescent="0.2">
      <c r="A22" s="15"/>
      <c r="B22" s="21" t="s">
        <v>44</v>
      </c>
      <c r="C22" s="20">
        <f t="shared" si="0"/>
        <v>180.83</v>
      </c>
      <c r="D22" s="20"/>
      <c r="E22" s="20">
        <v>180.83</v>
      </c>
      <c r="F22" s="20"/>
      <c r="G22" s="20"/>
      <c r="H22" s="20"/>
      <c r="I22" s="20"/>
      <c r="J22" s="20"/>
      <c r="K22" s="20"/>
      <c r="L22" s="20">
        <f>N22</f>
        <v>126.18541500000001</v>
      </c>
      <c r="M22" s="20"/>
      <c r="N22" s="20">
        <f>N21</f>
        <v>126.18541500000001</v>
      </c>
      <c r="O22" s="20">
        <f t="shared" si="1"/>
        <v>180.83</v>
      </c>
      <c r="P22" s="20"/>
      <c r="Q22" s="20">
        <v>180.83</v>
      </c>
      <c r="R22" s="20"/>
      <c r="S22" s="20"/>
      <c r="T22" s="20"/>
      <c r="U22" s="20"/>
      <c r="V22" s="20"/>
      <c r="W22" s="20"/>
      <c r="X22" s="20">
        <f>Z22</f>
        <v>126.18541500000001</v>
      </c>
      <c r="Y22" s="20"/>
      <c r="Z22" s="20">
        <f>Z21</f>
        <v>126.18541500000001</v>
      </c>
      <c r="AA22" s="16">
        <v>100</v>
      </c>
      <c r="AB22" s="16">
        <v>0</v>
      </c>
    </row>
    <row r="23" spans="1:225" s="13" customFormat="1" ht="27" customHeight="1" x14ac:dyDescent="0.2">
      <c r="A23" s="15"/>
      <c r="B23" s="21" t="s">
        <v>37</v>
      </c>
      <c r="C23" s="20">
        <f t="shared" si="0"/>
        <v>180.83</v>
      </c>
      <c r="D23" s="20"/>
      <c r="E23" s="20">
        <v>180.83</v>
      </c>
      <c r="F23" s="20">
        <f>H23</f>
        <v>3</v>
      </c>
      <c r="G23" s="20"/>
      <c r="H23" s="20">
        <v>3</v>
      </c>
      <c r="I23" s="20"/>
      <c r="J23" s="20"/>
      <c r="K23" s="20"/>
      <c r="L23" s="20">
        <f>N23</f>
        <v>125.83333500000001</v>
      </c>
      <c r="M23" s="20"/>
      <c r="N23" s="20">
        <f>191.66667/2+30</f>
        <v>125.83333500000001</v>
      </c>
      <c r="O23" s="20">
        <f t="shared" si="1"/>
        <v>180.83</v>
      </c>
      <c r="P23" s="20"/>
      <c r="Q23" s="20">
        <v>180.83</v>
      </c>
      <c r="R23" s="20">
        <f>T23</f>
        <v>3</v>
      </c>
      <c r="S23" s="20"/>
      <c r="T23" s="20">
        <v>3</v>
      </c>
      <c r="U23" s="20"/>
      <c r="V23" s="20"/>
      <c r="W23" s="20"/>
      <c r="X23" s="20">
        <f>Z23</f>
        <v>125.83333500000001</v>
      </c>
      <c r="Y23" s="20"/>
      <c r="Z23" s="20">
        <f>191.66667/2+30</f>
        <v>125.83333500000001</v>
      </c>
      <c r="AA23" s="16">
        <v>100</v>
      </c>
      <c r="AB23" s="16">
        <v>0</v>
      </c>
    </row>
    <row r="24" spans="1:225" s="13" customFormat="1" ht="27" customHeight="1" x14ac:dyDescent="0.2">
      <c r="A24" s="15"/>
      <c r="B24" s="21" t="s">
        <v>36</v>
      </c>
      <c r="C24" s="20">
        <f t="shared" si="0"/>
        <v>180.83</v>
      </c>
      <c r="D24" s="20"/>
      <c r="E24" s="20">
        <v>180.83</v>
      </c>
      <c r="F24" s="20"/>
      <c r="G24" s="20"/>
      <c r="H24" s="20"/>
      <c r="I24" s="20"/>
      <c r="J24" s="20"/>
      <c r="K24" s="20"/>
      <c r="L24" s="20">
        <f>N24</f>
        <v>125.83333500000001</v>
      </c>
      <c r="M24" s="20"/>
      <c r="N24" s="20">
        <f>N23</f>
        <v>125.83333500000001</v>
      </c>
      <c r="O24" s="20">
        <f t="shared" si="1"/>
        <v>180.83</v>
      </c>
      <c r="P24" s="20"/>
      <c r="Q24" s="20">
        <v>180.83</v>
      </c>
      <c r="R24" s="20"/>
      <c r="S24" s="20"/>
      <c r="T24" s="20"/>
      <c r="U24" s="20"/>
      <c r="V24" s="20"/>
      <c r="W24" s="20"/>
      <c r="X24" s="20">
        <f>Z24</f>
        <v>125.83333500000001</v>
      </c>
      <c r="Y24" s="20"/>
      <c r="Z24" s="20">
        <f>Z23</f>
        <v>125.83333500000001</v>
      </c>
      <c r="AA24" s="16">
        <v>100</v>
      </c>
      <c r="AB24" s="16">
        <v>0</v>
      </c>
    </row>
    <row r="25" spans="1:225" s="13" customFormat="1" ht="27" customHeight="1" x14ac:dyDescent="0.2">
      <c r="A25" s="15"/>
      <c r="B25" s="21" t="s">
        <v>45</v>
      </c>
      <c r="C25" s="20">
        <f t="shared" si="0"/>
        <v>140.18</v>
      </c>
      <c r="D25" s="20"/>
      <c r="E25" s="20">
        <v>140.18</v>
      </c>
      <c r="F25" s="20">
        <f>G25</f>
        <v>81.490000000000009</v>
      </c>
      <c r="G25" s="20">
        <f>3.09+78.4</f>
        <v>81.490000000000009</v>
      </c>
      <c r="H25" s="20"/>
      <c r="I25" s="20"/>
      <c r="J25" s="20"/>
      <c r="K25" s="20"/>
      <c r="L25" s="20">
        <f>M25+N25</f>
        <v>126.433335</v>
      </c>
      <c r="M25" s="20">
        <f>0.45+0.15</f>
        <v>0.6</v>
      </c>
      <c r="N25" s="20">
        <f>191.66667/2+30</f>
        <v>125.83333500000001</v>
      </c>
      <c r="O25" s="20">
        <f t="shared" si="1"/>
        <v>140.18</v>
      </c>
      <c r="P25" s="20"/>
      <c r="Q25" s="20">
        <v>140.18</v>
      </c>
      <c r="R25" s="20">
        <f>S25</f>
        <v>81.490000000000009</v>
      </c>
      <c r="S25" s="20">
        <f>3.09+78.4</f>
        <v>81.490000000000009</v>
      </c>
      <c r="T25" s="20"/>
      <c r="U25" s="20"/>
      <c r="V25" s="20"/>
      <c r="W25" s="20"/>
      <c r="X25" s="20">
        <f>Y25+Z25</f>
        <v>126.433335</v>
      </c>
      <c r="Y25" s="20">
        <f>0.45+0.15</f>
        <v>0.6</v>
      </c>
      <c r="Z25" s="20">
        <f>191.66667/2+30</f>
        <v>125.83333500000001</v>
      </c>
      <c r="AA25" s="16">
        <v>100</v>
      </c>
      <c r="AB25" s="16">
        <v>0</v>
      </c>
    </row>
    <row r="26" spans="1:225" s="13" customFormat="1" ht="27" customHeight="1" x14ac:dyDescent="0.2">
      <c r="A26" s="15"/>
      <c r="B26" s="21" t="s">
        <v>46</v>
      </c>
      <c r="C26" s="20">
        <f t="shared" si="0"/>
        <v>140.18</v>
      </c>
      <c r="D26" s="20"/>
      <c r="E26" s="20">
        <v>140.18</v>
      </c>
      <c r="F26" s="20"/>
      <c r="G26" s="20"/>
      <c r="H26" s="20"/>
      <c r="I26" s="20"/>
      <c r="J26" s="20"/>
      <c r="K26" s="20"/>
      <c r="L26" s="20">
        <f>N26</f>
        <v>125.83333500000001</v>
      </c>
      <c r="M26" s="20"/>
      <c r="N26" s="20">
        <f>N25</f>
        <v>125.83333500000001</v>
      </c>
      <c r="O26" s="20">
        <f t="shared" si="1"/>
        <v>140.18</v>
      </c>
      <c r="P26" s="20"/>
      <c r="Q26" s="20">
        <v>140.18</v>
      </c>
      <c r="R26" s="20"/>
      <c r="S26" s="20"/>
      <c r="T26" s="20"/>
      <c r="U26" s="20"/>
      <c r="V26" s="20"/>
      <c r="W26" s="20"/>
      <c r="X26" s="20">
        <f>Z26</f>
        <v>125.83333500000001</v>
      </c>
      <c r="Y26" s="20"/>
      <c r="Z26" s="20">
        <f>Z25</f>
        <v>125.83333500000001</v>
      </c>
      <c r="AA26" s="16">
        <v>100</v>
      </c>
      <c r="AB26" s="16">
        <v>0</v>
      </c>
    </row>
    <row r="27" spans="1:225" s="10" customFormat="1" ht="27" customHeight="1" x14ac:dyDescent="0.2">
      <c r="A27" s="15">
        <v>4</v>
      </c>
      <c r="B27" s="21" t="s">
        <v>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54"/>
      <c r="AB27" s="54"/>
    </row>
    <row r="28" spans="1:225" s="10" customFormat="1" ht="27" customHeight="1" x14ac:dyDescent="0.2">
      <c r="A28" s="15">
        <v>5</v>
      </c>
      <c r="B28" s="21" t="s">
        <v>9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54"/>
      <c r="AB28" s="54"/>
    </row>
    <row r="29" spans="1:225" s="10" customFormat="1" ht="27" customHeight="1" x14ac:dyDescent="0.2">
      <c r="A29" s="15"/>
      <c r="B29" s="21" t="s">
        <v>28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54"/>
      <c r="AB29" s="54"/>
    </row>
    <row r="30" spans="1:225" s="17" customFormat="1" ht="27" customHeight="1" x14ac:dyDescent="0.2">
      <c r="A30" s="15">
        <v>6</v>
      </c>
      <c r="B30" s="19" t="s">
        <v>10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6"/>
      <c r="AB30" s="16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</row>
    <row r="31" spans="1:225" s="17" customFormat="1" ht="27" customHeight="1" x14ac:dyDescent="0.2">
      <c r="A31" s="15"/>
      <c r="B31" s="19" t="s">
        <v>28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6"/>
      <c r="AB31" s="16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</row>
    <row r="32" spans="1:225" s="17" customFormat="1" ht="27" customHeight="1" x14ac:dyDescent="0.2">
      <c r="A32" s="15">
        <v>7</v>
      </c>
      <c r="B32" s="19" t="s">
        <v>11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6"/>
      <c r="AB32" s="16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</row>
    <row r="33" spans="1:225" s="17" customFormat="1" ht="27" customHeight="1" x14ac:dyDescent="0.2">
      <c r="A33" s="15"/>
      <c r="B33" s="19" t="s">
        <v>28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6"/>
      <c r="AB33" s="16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</row>
    <row r="34" spans="1:225" s="23" customFormat="1" ht="27" customHeight="1" x14ac:dyDescent="0.25">
      <c r="A34" s="15">
        <v>8</v>
      </c>
      <c r="B34" s="45" t="s">
        <v>14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GW34" s="24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</row>
    <row r="35" spans="1:225" s="8" customFormat="1" ht="27" customHeight="1" x14ac:dyDescent="0.25">
      <c r="A35" s="15"/>
      <c r="B35" s="45" t="s">
        <v>28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23"/>
      <c r="AB35" s="23"/>
    </row>
    <row r="36" spans="1:225" s="26" customFormat="1" ht="35.25" customHeight="1" x14ac:dyDescent="0.3">
      <c r="A36" s="42"/>
      <c r="B36" s="43" t="s">
        <v>12</v>
      </c>
      <c r="C36" s="56">
        <f>SUM(C16:C35)</f>
        <v>1625.2300000000002</v>
      </c>
      <c r="D36" s="56"/>
      <c r="E36" s="56">
        <f>SUM(E16:E35)</f>
        <v>1625.2300000000002</v>
      </c>
      <c r="F36" s="56">
        <f>SUM(F9:F35)</f>
        <v>106.29</v>
      </c>
      <c r="G36" s="56">
        <f>SUM(G16:G35)</f>
        <v>88.29</v>
      </c>
      <c r="H36" s="56">
        <f>SUM(H9:H35)</f>
        <v>18</v>
      </c>
      <c r="I36" s="56">
        <f>SUM(I15:I35)</f>
        <v>103</v>
      </c>
      <c r="J36" s="56">
        <f>SUM(J15:J35)</f>
        <v>103</v>
      </c>
      <c r="K36" s="56"/>
      <c r="L36" s="56">
        <f>SUM(L15:L35)</f>
        <v>882.55667000000017</v>
      </c>
      <c r="M36" s="56">
        <f>SUM(M15:M35)</f>
        <v>0.6</v>
      </c>
      <c r="N36" s="56">
        <f>SUM(N15:N35)</f>
        <v>881.95667000000014</v>
      </c>
      <c r="O36" s="56">
        <f>SUM(O16:O35)</f>
        <v>1625.2300000000002</v>
      </c>
      <c r="P36" s="56"/>
      <c r="Q36" s="56">
        <f>SUM(Q16:Q35)</f>
        <v>1625.2300000000002</v>
      </c>
      <c r="R36" s="56">
        <f>SUM(R9:R35)</f>
        <v>106.29</v>
      </c>
      <c r="S36" s="56">
        <f>SUM(S16:S35)</f>
        <v>88.29</v>
      </c>
      <c r="T36" s="56">
        <f>SUM(T9:T35)</f>
        <v>18</v>
      </c>
      <c r="U36" s="56">
        <f>SUM(U15:U35)</f>
        <v>103</v>
      </c>
      <c r="V36" s="56">
        <f>SUM(V15:V35)</f>
        <v>103</v>
      </c>
      <c r="W36" s="56"/>
      <c r="X36" s="56">
        <f>SUM(X15:X35)</f>
        <v>882.55667000000017</v>
      </c>
      <c r="Y36" s="56">
        <f>SUM(Y15:Y35)</f>
        <v>0.6</v>
      </c>
      <c r="Z36" s="56">
        <f>SUM(Z15:Z35)</f>
        <v>881.95667000000014</v>
      </c>
      <c r="AA36" s="46"/>
      <c r="AB36" s="46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</row>
    <row r="37" spans="1:225" x14ac:dyDescent="0.25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225" ht="47.45" customHeight="1" x14ac:dyDescent="0.35">
      <c r="B38" s="27"/>
      <c r="C38" s="28"/>
      <c r="D38" s="47" t="s">
        <v>30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  <c r="P38" s="48"/>
      <c r="Q38" s="48"/>
      <c r="R38" s="48" t="s">
        <v>31</v>
      </c>
    </row>
    <row r="39" spans="1:225" ht="40.5" customHeight="1" x14ac:dyDescent="0.25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225" x14ac:dyDescent="0.25">
      <c r="B40" s="49" t="s">
        <v>34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225" x14ac:dyDescent="0.25">
      <c r="B41" s="49" t="s">
        <v>33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225" x14ac:dyDescent="0.25"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225" s="32" customFormat="1" ht="18.75" x14ac:dyDescent="0.3">
      <c r="A43" s="29"/>
      <c r="B43" s="58"/>
      <c r="C43" s="58"/>
      <c r="D43" s="58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</row>
    <row r="44" spans="1:225" s="32" customFormat="1" ht="18.75" x14ac:dyDescent="0.3">
      <c r="A44" s="29"/>
      <c r="B44" s="51"/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</row>
    <row r="45" spans="1:225" s="32" customFormat="1" ht="18.75" x14ac:dyDescent="0.3">
      <c r="A45" s="29"/>
      <c r="B45" s="53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</row>
    <row r="46" spans="1:225" s="32" customFormat="1" ht="18.75" x14ac:dyDescent="0.3">
      <c r="A46" s="29"/>
      <c r="B46" s="53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</row>
    <row r="47" spans="1:225" s="32" customFormat="1" ht="18.75" x14ac:dyDescent="0.3">
      <c r="A47" s="29"/>
      <c r="B47" s="60"/>
      <c r="C47" s="60"/>
      <c r="D47" s="53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</row>
    <row r="48" spans="1:225" s="32" customFormat="1" ht="18.75" x14ac:dyDescent="0.3">
      <c r="A48" s="29"/>
      <c r="B48" s="3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</row>
    <row r="49" spans="1:205" s="8" customFormat="1" x14ac:dyDescent="0.25">
      <c r="A49" s="3"/>
      <c r="B49" s="3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</row>
    <row r="50" spans="1:205" s="8" customFormat="1" x14ac:dyDescent="0.25">
      <c r="A50" s="3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</row>
    <row r="51" spans="1:205" s="8" customFormat="1" x14ac:dyDescent="0.25">
      <c r="A51" s="3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</row>
    <row r="52" spans="1:205" s="8" customFormat="1" x14ac:dyDescent="0.25">
      <c r="A52" s="3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</row>
    <row r="53" spans="1:205" s="8" customFormat="1" x14ac:dyDescent="0.25">
      <c r="A53" s="3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</row>
    <row r="54" spans="1:205" s="8" customFormat="1" x14ac:dyDescent="0.25">
      <c r="A54" s="3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</row>
    <row r="55" spans="1:205" s="8" customFormat="1" x14ac:dyDescent="0.25">
      <c r="A55" s="3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</row>
    <row r="56" spans="1:205" s="8" customFormat="1" x14ac:dyDescent="0.25">
      <c r="A56" s="3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</row>
    <row r="57" spans="1:205" s="8" customFormat="1" x14ac:dyDescent="0.25">
      <c r="A57" s="3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</row>
  </sheetData>
  <mergeCells count="33">
    <mergeCell ref="B43:N43"/>
    <mergeCell ref="J7:K7"/>
    <mergeCell ref="R6:T6"/>
    <mergeCell ref="M7:N7"/>
    <mergeCell ref="X6:Z6"/>
    <mergeCell ref="B47:C47"/>
    <mergeCell ref="S7:T7"/>
    <mergeCell ref="U7:U8"/>
    <mergeCell ref="V7:W7"/>
    <mergeCell ref="X7:X8"/>
    <mergeCell ref="P7:Q7"/>
    <mergeCell ref="R7:R8"/>
    <mergeCell ref="C7:C8"/>
    <mergeCell ref="D7:E7"/>
    <mergeCell ref="F7:F8"/>
    <mergeCell ref="G7:H7"/>
    <mergeCell ref="I7:I8"/>
    <mergeCell ref="A3:AB3"/>
    <mergeCell ref="A5:A8"/>
    <mergeCell ref="B5:B8"/>
    <mergeCell ref="C5:N5"/>
    <mergeCell ref="O5:Z5"/>
    <mergeCell ref="AA5:AA8"/>
    <mergeCell ref="AB5:AB8"/>
    <mergeCell ref="C6:E6"/>
    <mergeCell ref="F6:H6"/>
    <mergeCell ref="I6:K6"/>
    <mergeCell ref="L6:N6"/>
    <mergeCell ref="O6:Q6"/>
    <mergeCell ref="U6:W6"/>
    <mergeCell ref="L7:L8"/>
    <mergeCell ref="Y7:Z7"/>
    <mergeCell ref="O7:O8"/>
  </mergeCells>
  <printOptions horizontalCentered="1"/>
  <pageMargins left="0.19685039370078741" right="0.19685039370078741" top="0.98425196850393704" bottom="0.39370078740157483" header="0.15748031496062992" footer="0.19685039370078741"/>
  <pageSetup paperSize="9" scale="44" fitToHeight="0" orientation="landscape" blackAndWhite="1" r:id="rId1"/>
  <headerFooter alignWithMargins="0"/>
  <rowBreaks count="1" manualBreakCount="1">
    <brk id="4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план</vt:lpstr>
      <vt:lpstr>план развернутый</vt:lpstr>
      <vt:lpstr>отчет</vt:lpstr>
      <vt:lpstr>отчет развернутый</vt:lpstr>
      <vt:lpstr>отчет!Заголовки_для_печати</vt:lpstr>
      <vt:lpstr>'отчет развернутый'!Заголовки_для_печати</vt:lpstr>
      <vt:lpstr>план!Заголовки_для_печати</vt:lpstr>
      <vt:lpstr>'план развернутый'!Заголовки_для_печати</vt:lpstr>
      <vt:lpstr>отчет!Область_печати</vt:lpstr>
      <vt:lpstr>'отчет развернутый'!Область_печати</vt:lpstr>
      <vt:lpstr>план!Область_печати</vt:lpstr>
      <vt:lpstr>'план развернутый'!Область_печати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Сивина Юлия Михайловна</dc:creator>
  <cp:lastModifiedBy>user</cp:lastModifiedBy>
  <cp:lastPrinted>2021-01-25T11:03:57Z</cp:lastPrinted>
  <dcterms:created xsi:type="dcterms:W3CDTF">2019-02-11T08:10:38Z</dcterms:created>
  <dcterms:modified xsi:type="dcterms:W3CDTF">2021-01-25T12:10:21Z</dcterms:modified>
</cp:coreProperties>
</file>